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585" windowWidth="15120" windowHeight="75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15" i="1" l="1"/>
  <c r="D15" i="1" l="1"/>
  <c r="E86" i="1"/>
  <c r="F86" i="1"/>
  <c r="E85" i="1"/>
  <c r="F85" i="1"/>
  <c r="F44" i="1" l="1"/>
  <c r="F30" i="1"/>
  <c r="C55" i="1"/>
  <c r="E62" i="1"/>
  <c r="F62" i="1"/>
  <c r="C122" i="1" l="1"/>
  <c r="D19" i="1" l="1"/>
  <c r="D122" i="1" l="1"/>
  <c r="D119" i="1" l="1"/>
  <c r="C119" i="1"/>
  <c r="D105" i="1" l="1"/>
  <c r="C105" i="1"/>
  <c r="E108" i="1"/>
  <c r="F108" i="1"/>
  <c r="D68" i="1" l="1"/>
  <c r="C68" i="1"/>
  <c r="E72" i="1"/>
  <c r="F72" i="1"/>
  <c r="K54" i="2" l="1"/>
  <c r="K11" i="2"/>
  <c r="K12" i="2"/>
  <c r="K13" i="2"/>
  <c r="K14" i="2"/>
  <c r="K15" i="2"/>
  <c r="K18" i="2"/>
  <c r="K19" i="2"/>
  <c r="K22" i="2"/>
  <c r="K23" i="2"/>
  <c r="K27" i="2"/>
  <c r="K28" i="2"/>
  <c r="K29" i="2"/>
  <c r="K30" i="2"/>
  <c r="K31" i="2"/>
  <c r="K32" i="2"/>
  <c r="K35" i="2"/>
  <c r="K36" i="2"/>
  <c r="K37" i="2"/>
  <c r="K40" i="2"/>
  <c r="K41" i="2"/>
  <c r="K42" i="2"/>
  <c r="K43" i="2"/>
  <c r="K44" i="2"/>
  <c r="K45" i="2"/>
  <c r="K48" i="2"/>
  <c r="K49" i="2"/>
  <c r="K50" i="2"/>
  <c r="K51" i="2"/>
  <c r="K52" i="2"/>
  <c r="K53" i="2"/>
  <c r="J9" i="2"/>
  <c r="J10" i="2"/>
  <c r="J11" i="2"/>
  <c r="J12" i="2"/>
  <c r="J13" i="2"/>
  <c r="J14" i="2"/>
  <c r="J15" i="2"/>
  <c r="J16" i="2"/>
  <c r="J18" i="2"/>
  <c r="J19" i="2"/>
  <c r="J20" i="2"/>
  <c r="J22" i="2"/>
  <c r="J23" i="2"/>
  <c r="J24" i="2"/>
  <c r="J25" i="2"/>
  <c r="J27" i="2"/>
  <c r="J28" i="2"/>
  <c r="J29" i="2"/>
  <c r="J30" i="2"/>
  <c r="J31" i="2"/>
  <c r="J32" i="2"/>
  <c r="J33" i="2"/>
  <c r="J35" i="2"/>
  <c r="J36" i="2"/>
  <c r="J37" i="2"/>
  <c r="J38" i="2"/>
  <c r="J40" i="2"/>
  <c r="J42" i="2"/>
  <c r="J43" i="2"/>
  <c r="J44" i="2"/>
  <c r="J45" i="2"/>
  <c r="J46" i="2"/>
  <c r="J48" i="2"/>
  <c r="J49" i="2"/>
  <c r="J50" i="2"/>
  <c r="J51" i="2"/>
  <c r="J53" i="2"/>
  <c r="J54" i="2"/>
  <c r="J8" i="2"/>
  <c r="I9" i="2"/>
  <c r="I10" i="2"/>
  <c r="I11" i="2"/>
  <c r="I12" i="2"/>
  <c r="I13" i="2"/>
  <c r="I14" i="2"/>
  <c r="I15" i="2"/>
  <c r="I16" i="2"/>
  <c r="I18" i="2"/>
  <c r="I19" i="2"/>
  <c r="I20" i="2"/>
  <c r="I22" i="2"/>
  <c r="I23" i="2"/>
  <c r="I24" i="2"/>
  <c r="I25" i="2"/>
  <c r="I27" i="2"/>
  <c r="I28" i="2"/>
  <c r="I29" i="2"/>
  <c r="I30" i="2"/>
  <c r="I31" i="2"/>
  <c r="I32" i="2"/>
  <c r="I33" i="2"/>
  <c r="I35" i="2"/>
  <c r="I36" i="2"/>
  <c r="I37" i="2"/>
  <c r="I38" i="2"/>
  <c r="I40" i="2"/>
  <c r="I41" i="2"/>
  <c r="I42" i="2"/>
  <c r="I43" i="2"/>
  <c r="I44" i="2"/>
  <c r="I45" i="2"/>
  <c r="I46" i="2"/>
  <c r="I48" i="2"/>
  <c r="I49" i="2"/>
  <c r="I50" i="2"/>
  <c r="I51" i="2"/>
  <c r="I52" i="2"/>
  <c r="I53" i="2"/>
  <c r="I54" i="2"/>
  <c r="I8" i="2"/>
  <c r="E54" i="2" l="1"/>
  <c r="F53" i="2"/>
  <c r="E53" i="2"/>
  <c r="F52" i="2"/>
  <c r="E52" i="2"/>
  <c r="F51" i="2"/>
  <c r="E51" i="2"/>
  <c r="F50" i="2"/>
  <c r="E50" i="2"/>
  <c r="F49" i="2"/>
  <c r="E49" i="2"/>
  <c r="F48" i="2"/>
  <c r="E48" i="2"/>
  <c r="E46" i="2" s="1"/>
  <c r="D46" i="2"/>
  <c r="C46" i="2"/>
  <c r="F45" i="2"/>
  <c r="E45" i="2"/>
  <c r="F44" i="2"/>
  <c r="E44" i="2"/>
  <c r="F43" i="2"/>
  <c r="E43" i="2"/>
  <c r="F42" i="2"/>
  <c r="E42" i="2"/>
  <c r="E41" i="2"/>
  <c r="F40" i="2"/>
  <c r="E40" i="2"/>
  <c r="D38" i="2"/>
  <c r="K38" i="2" s="1"/>
  <c r="C38" i="2"/>
  <c r="F37" i="2"/>
  <c r="E37" i="2"/>
  <c r="F36" i="2"/>
  <c r="E36" i="2"/>
  <c r="F35" i="2"/>
  <c r="E35" i="2"/>
  <c r="D33" i="2"/>
  <c r="C33" i="2"/>
  <c r="F32" i="2"/>
  <c r="E32" i="2"/>
  <c r="E31" i="2"/>
  <c r="F30" i="2"/>
  <c r="E30" i="2"/>
  <c r="F29" i="2"/>
  <c r="E29" i="2"/>
  <c r="F28" i="2"/>
  <c r="E28" i="2"/>
  <c r="F27" i="2"/>
  <c r="E27" i="2"/>
  <c r="D25" i="2"/>
  <c r="C25" i="2"/>
  <c r="F23" i="2"/>
  <c r="E23" i="2"/>
  <c r="F22" i="2"/>
  <c r="E22" i="2"/>
  <c r="D20" i="2"/>
  <c r="C20" i="2"/>
  <c r="F19" i="2"/>
  <c r="E19" i="2"/>
  <c r="F18" i="2"/>
  <c r="E18" i="2"/>
  <c r="D16" i="2"/>
  <c r="C16" i="2"/>
  <c r="F15" i="2"/>
  <c r="E15" i="2"/>
  <c r="F14" i="2"/>
  <c r="E14" i="2"/>
  <c r="F13" i="2"/>
  <c r="E13" i="2"/>
  <c r="F12" i="2"/>
  <c r="E12" i="2"/>
  <c r="F11" i="2"/>
  <c r="E11" i="2"/>
  <c r="E33" i="2" l="1"/>
  <c r="F38" i="2"/>
  <c r="E16" i="2"/>
  <c r="F33" i="2"/>
  <c r="K33" i="2"/>
  <c r="F16" i="2"/>
  <c r="K16" i="2"/>
  <c r="F25" i="2"/>
  <c r="K25" i="2"/>
  <c r="F46" i="2"/>
  <c r="K46" i="2"/>
  <c r="F20" i="2"/>
  <c r="K20" i="2"/>
  <c r="C10" i="2"/>
  <c r="E20" i="2"/>
  <c r="E10" i="2" s="1"/>
  <c r="E25" i="2"/>
  <c r="E38" i="2"/>
  <c r="D24" i="2"/>
  <c r="K24" i="2" s="1"/>
  <c r="C24" i="2"/>
  <c r="D10" i="2"/>
  <c r="K10" i="2" s="1"/>
  <c r="D32" i="1"/>
  <c r="C32" i="1"/>
  <c r="E35" i="1"/>
  <c r="E24" i="2" l="1"/>
  <c r="C8" i="2"/>
  <c r="D9" i="2"/>
  <c r="K9" i="2" s="1"/>
  <c r="D8" i="2"/>
  <c r="F10" i="2"/>
  <c r="C9" i="2"/>
  <c r="F24" i="2"/>
  <c r="C116" i="1"/>
  <c r="C125" i="1" s="1"/>
  <c r="E8" i="2" l="1"/>
  <c r="F8" i="2"/>
  <c r="K8" i="2"/>
  <c r="E9" i="2"/>
  <c r="F9" i="2"/>
  <c r="D45" i="1" l="1"/>
  <c r="C45" i="1"/>
  <c r="E50" i="1"/>
  <c r="E51" i="1"/>
  <c r="D79" i="1" l="1"/>
  <c r="D37" i="1" l="1"/>
  <c r="D55" i="1" l="1"/>
  <c r="F114" i="1" l="1"/>
  <c r="D113" i="1"/>
  <c r="C37" i="1" l="1"/>
  <c r="D116" i="1" l="1"/>
  <c r="D125" i="1" s="1"/>
  <c r="C24" i="1" l="1"/>
  <c r="F45" i="1" l="1"/>
  <c r="F49" i="1"/>
  <c r="E49" i="1"/>
  <c r="E60" i="1" l="1"/>
  <c r="F60" i="1"/>
  <c r="D24" i="1"/>
  <c r="E30" i="1"/>
  <c r="E40" i="1"/>
  <c r="C23" i="1"/>
  <c r="E34" i="1" l="1"/>
  <c r="C15" i="1"/>
  <c r="D87" i="1" l="1"/>
  <c r="C113" i="1" l="1"/>
  <c r="F113" i="1" s="1"/>
  <c r="E114" i="1"/>
  <c r="C94" i="1"/>
  <c r="D94" i="1"/>
  <c r="E113" i="1" l="1"/>
  <c r="D98" i="1" l="1"/>
  <c r="F52" i="1"/>
  <c r="E52" i="1"/>
  <c r="C98" i="1" l="1"/>
  <c r="E109" i="1" l="1"/>
  <c r="F109" i="1"/>
  <c r="C87" i="1"/>
  <c r="E91" i="1"/>
  <c r="F91" i="1"/>
  <c r="E87" i="1" l="1"/>
  <c r="D23" i="1" l="1"/>
  <c r="D9" i="1"/>
  <c r="D8" i="1" l="1"/>
  <c r="D7" i="1"/>
  <c r="F39" i="1"/>
  <c r="E39" i="1"/>
  <c r="F48" i="1" l="1"/>
  <c r="C19" i="1" l="1"/>
  <c r="C9" i="1" s="1"/>
  <c r="F21" i="1"/>
  <c r="F22" i="1"/>
  <c r="E21" i="1"/>
  <c r="E22" i="1"/>
  <c r="E18" i="1"/>
  <c r="F18" i="1"/>
  <c r="E17" i="1"/>
  <c r="F17" i="1"/>
  <c r="F27" i="1"/>
  <c r="F28" i="1"/>
  <c r="E28" i="1"/>
  <c r="E27" i="1"/>
  <c r="E29" i="1"/>
  <c r="F29" i="1"/>
  <c r="E10" i="1"/>
  <c r="F10" i="1"/>
  <c r="E11" i="1"/>
  <c r="F11" i="1"/>
  <c r="E12" i="1"/>
  <c r="F12" i="1"/>
  <c r="E13" i="1"/>
  <c r="F13" i="1"/>
  <c r="E14" i="1"/>
  <c r="F14" i="1"/>
  <c r="E26" i="1"/>
  <c r="F26" i="1"/>
  <c r="E31" i="1"/>
  <c r="F31" i="1"/>
  <c r="F34" i="1"/>
  <c r="E36" i="1"/>
  <c r="F36" i="1"/>
  <c r="E41" i="1"/>
  <c r="E37" i="1" s="1"/>
  <c r="F41" i="1"/>
  <c r="E42" i="1"/>
  <c r="F42" i="1"/>
  <c r="E43" i="1"/>
  <c r="F43" i="1"/>
  <c r="E44" i="1"/>
  <c r="E47" i="1"/>
  <c r="F47" i="1"/>
  <c r="E48" i="1"/>
  <c r="E53" i="1"/>
  <c r="E57" i="1"/>
  <c r="F57" i="1"/>
  <c r="E58" i="1"/>
  <c r="F58" i="1"/>
  <c r="E59" i="1"/>
  <c r="F59" i="1"/>
  <c r="E61" i="1"/>
  <c r="F61" i="1"/>
  <c r="E63" i="1"/>
  <c r="E64" i="1"/>
  <c r="F64" i="1"/>
  <c r="C65" i="1"/>
  <c r="D65" i="1"/>
  <c r="E67" i="1"/>
  <c r="F67" i="1"/>
  <c r="E70" i="1"/>
  <c r="F70" i="1"/>
  <c r="E71" i="1"/>
  <c r="F71" i="1"/>
  <c r="C73" i="1"/>
  <c r="D73" i="1"/>
  <c r="E75" i="1"/>
  <c r="F75" i="1"/>
  <c r="E76" i="1"/>
  <c r="F76" i="1"/>
  <c r="E77" i="1"/>
  <c r="F77" i="1"/>
  <c r="E78" i="1"/>
  <c r="F78" i="1"/>
  <c r="C79" i="1"/>
  <c r="E81" i="1"/>
  <c r="F81" i="1"/>
  <c r="E82" i="1"/>
  <c r="F82" i="1"/>
  <c r="E83" i="1"/>
  <c r="F83" i="1"/>
  <c r="E84" i="1"/>
  <c r="F84" i="1"/>
  <c r="E89" i="1"/>
  <c r="F89" i="1"/>
  <c r="E90" i="1"/>
  <c r="F90" i="1"/>
  <c r="E92" i="1"/>
  <c r="F92" i="1"/>
  <c r="E93" i="1"/>
  <c r="F93" i="1"/>
  <c r="E96" i="1"/>
  <c r="F96" i="1"/>
  <c r="E97" i="1"/>
  <c r="F97" i="1"/>
  <c r="E100" i="1"/>
  <c r="F100" i="1"/>
  <c r="E101" i="1"/>
  <c r="F101" i="1"/>
  <c r="E102" i="1"/>
  <c r="F102" i="1"/>
  <c r="E103" i="1"/>
  <c r="F103" i="1"/>
  <c r="E104" i="1"/>
  <c r="F104" i="1"/>
  <c r="E107" i="1"/>
  <c r="F107" i="1"/>
  <c r="C110" i="1"/>
  <c r="D110" i="1"/>
  <c r="E112" i="1"/>
  <c r="F112" i="1"/>
  <c r="D54" i="1" l="1"/>
  <c r="D115" i="1" s="1"/>
  <c r="C54" i="1"/>
  <c r="E45" i="1"/>
  <c r="C8" i="1"/>
  <c r="C7" i="1"/>
  <c r="E19" i="1"/>
  <c r="F19" i="1"/>
  <c r="E15" i="1"/>
  <c r="F15" i="1"/>
  <c r="F37" i="1"/>
  <c r="F65" i="1"/>
  <c r="F24" i="1"/>
  <c r="E94" i="1"/>
  <c r="F87" i="1"/>
  <c r="E68" i="1"/>
  <c r="E32" i="1"/>
  <c r="E105" i="1"/>
  <c r="F79" i="1"/>
  <c r="E65" i="1"/>
  <c r="E55" i="1"/>
  <c r="E110" i="1"/>
  <c r="F105" i="1"/>
  <c r="E98" i="1"/>
  <c r="F94" i="1"/>
  <c r="E73" i="1"/>
  <c r="F68" i="1"/>
  <c r="F55" i="1"/>
  <c r="F32" i="1"/>
  <c r="F110" i="1"/>
  <c r="F98" i="1"/>
  <c r="E79" i="1"/>
  <c r="F73" i="1"/>
  <c r="E24" i="1"/>
  <c r="E9" i="1" l="1"/>
  <c r="F9" i="1"/>
  <c r="E23" i="1"/>
  <c r="E54" i="1"/>
  <c r="F54" i="1"/>
  <c r="F23" i="1"/>
  <c r="F8" i="1" l="1"/>
  <c r="E8" i="1"/>
  <c r="F7" i="1"/>
  <c r="E7" i="1"/>
</calcChain>
</file>

<file path=xl/sharedStrings.xml><?xml version="1.0" encoding="utf-8"?>
<sst xmlns="http://schemas.openxmlformats.org/spreadsheetml/2006/main" count="356" uniqueCount="219">
  <si>
    <t>ИТОГО ИСТОЧНИКОВ ВНУТРЕННЕГО ФИНАНСИРОВАНИЯ:</t>
  </si>
  <si>
    <t>Уменьшение остатков средств бюджетов (остатки на конец периода)</t>
  </si>
  <si>
    <t>Увеличение остатков средств бюджетов (остатки на начало периода)</t>
  </si>
  <si>
    <t>Изменение  остатков средств  на счетах по  учету средств бюджетов</t>
  </si>
  <si>
    <t xml:space="preserve">Результат исполнения бюджета (дефицит "-", профицит "+") </t>
  </si>
  <si>
    <t>Средства массовой информации</t>
  </si>
  <si>
    <t>в том числе:</t>
  </si>
  <si>
    <t xml:space="preserve">Физическая культура и спорт </t>
  </si>
  <si>
    <t>Социальная политика</t>
  </si>
  <si>
    <t xml:space="preserve">Культура,  кинематография </t>
  </si>
  <si>
    <t>Образование</t>
  </si>
  <si>
    <t>Жилищно-коммунальное хозяйство</t>
  </si>
  <si>
    <t>Национальная экономика</t>
  </si>
  <si>
    <t>Национальная безопасность и правоохранительная деятельность</t>
  </si>
  <si>
    <t>Национальная оборона</t>
  </si>
  <si>
    <t>Общегосударственные вопросы</t>
  </si>
  <si>
    <t>РАСХОДЫ, всего</t>
  </si>
  <si>
    <t>Безвозмездные поступления, всего</t>
  </si>
  <si>
    <t>Прочие неналоговые доходы</t>
  </si>
  <si>
    <t>Штрафы, санкции, возмещение ущерба</t>
  </si>
  <si>
    <t>Административные платежи и сборы</t>
  </si>
  <si>
    <t>Доходы от продажи материальных и нематериальных активов, всего</t>
  </si>
  <si>
    <t>Платежи при пользовании природными ресурсами</t>
  </si>
  <si>
    <t xml:space="preserve">Доходы от использования имущества, находящегося в государственной и муниципальной собственности, всего </t>
  </si>
  <si>
    <t>Неналоговые доходы, всего</t>
  </si>
  <si>
    <t>Налог на имущество физических лиц</t>
  </si>
  <si>
    <t>Акцизы по подакцизным товарам (продукции), производимым на территории Российской Федерации</t>
  </si>
  <si>
    <t>Налог на доходы физических лиц</t>
  </si>
  <si>
    <t>Налог на прибыль организаций</t>
  </si>
  <si>
    <t>Налоговые доходы, всего</t>
  </si>
  <si>
    <t>ДОХОДЫ, всего</t>
  </si>
  <si>
    <t>Отклонение  (+,-)</t>
  </si>
  <si>
    <t xml:space="preserve">Исполнено </t>
  </si>
  <si>
    <t xml:space="preserve">%  исполнения  </t>
  </si>
  <si>
    <t>План с учетом изменений</t>
  </si>
  <si>
    <t>(тыс.рублей)</t>
  </si>
  <si>
    <t>Доходы от оказания платных услуг (работ) и компенсации затрат государства, всего</t>
  </si>
  <si>
    <t>х</t>
  </si>
  <si>
    <t>Наименование КБК</t>
  </si>
  <si>
    <t>01</t>
  </si>
  <si>
    <t>0102</t>
  </si>
  <si>
    <t>0103</t>
  </si>
  <si>
    <t>0104</t>
  </si>
  <si>
    <t>0106</t>
  </si>
  <si>
    <t>0111</t>
  </si>
  <si>
    <t>0113</t>
  </si>
  <si>
    <t>02</t>
  </si>
  <si>
    <t>0203</t>
  </si>
  <si>
    <t xml:space="preserve">Функционирование высшего должностного лица субъекта Российской Федерации и органа местного самоуправления 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</si>
  <si>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</si>
  <si>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 xml:space="preserve">Функционирование Правительства Российской Федерации, высших органов исполнительной власти субъектов Российской Федерации, местных администраций </t>
  </si>
  <si>
    <t>Обеспечение деятельности финансовых, налоговых и таможенных органов</t>
  </si>
  <si>
    <t>Резервные фонды</t>
  </si>
  <si>
    <t xml:space="preserve">Другие общегосударственные вопросы </t>
  </si>
  <si>
    <t>Мобилизационная и вневойсковая подготовка</t>
  </si>
  <si>
    <t>03</t>
  </si>
  <si>
    <t>0309</t>
  </si>
  <si>
    <t>0310</t>
  </si>
  <si>
    <t xml:space="preserve">Защита населения и территории от последствий чрезвычайных ситуаций природного и техногенного характера, гражданская оборона </t>
  </si>
  <si>
    <t>Обеспечение пожарной безопасности</t>
  </si>
  <si>
    <t>04</t>
  </si>
  <si>
    <t>0405</t>
  </si>
  <si>
    <t>0408</t>
  </si>
  <si>
    <t>0409</t>
  </si>
  <si>
    <t>0412</t>
  </si>
  <si>
    <t>05</t>
  </si>
  <si>
    <t>0501</t>
  </si>
  <si>
    <t>0502</t>
  </si>
  <si>
    <t>0503</t>
  </si>
  <si>
    <t>0505</t>
  </si>
  <si>
    <t>07</t>
  </si>
  <si>
    <t xml:space="preserve">Сельское хозяйство и рыболовство </t>
  </si>
  <si>
    <t>Транспорт</t>
  </si>
  <si>
    <t xml:space="preserve">Дорожное хозяйство </t>
  </si>
  <si>
    <t xml:space="preserve">Другие вопросы в области национальной экономики </t>
  </si>
  <si>
    <t xml:space="preserve">Жилищное хозяйство </t>
  </si>
  <si>
    <t xml:space="preserve">Коммунальное хозяйство </t>
  </si>
  <si>
    <t xml:space="preserve">Благоустройство </t>
  </si>
  <si>
    <t xml:space="preserve">Другие вопросы в области жилищно-коммунального хозяйства </t>
  </si>
  <si>
    <t>0701</t>
  </si>
  <si>
    <t>0707</t>
  </si>
  <si>
    <t>0709</t>
  </si>
  <si>
    <t>08</t>
  </si>
  <si>
    <t xml:space="preserve">Дошкольное образование </t>
  </si>
  <si>
    <t xml:space="preserve">Общее образование </t>
  </si>
  <si>
    <t>0801</t>
  </si>
  <si>
    <t>Культура</t>
  </si>
  <si>
    <t>0804</t>
  </si>
  <si>
    <t>Другие вопросы в области культуры, кинематографии и средств массовой информации</t>
  </si>
  <si>
    <t>Молодежная политика и оздоровление детей</t>
  </si>
  <si>
    <t xml:space="preserve">Другие вопросы в области образования </t>
  </si>
  <si>
    <t>10</t>
  </si>
  <si>
    <t>1001</t>
  </si>
  <si>
    <t>1002</t>
  </si>
  <si>
    <t>1003</t>
  </si>
  <si>
    <t>1004</t>
  </si>
  <si>
    <t>1006</t>
  </si>
  <si>
    <t>11</t>
  </si>
  <si>
    <t>Пенсионное обеспечение</t>
  </si>
  <si>
    <t>Социальное обслуживание населения</t>
  </si>
  <si>
    <t xml:space="preserve">Социальное обеспечение населения </t>
  </si>
  <si>
    <t xml:space="preserve">Охрана семьи и детства </t>
  </si>
  <si>
    <t xml:space="preserve">Другие вопросы в области социальной политики </t>
  </si>
  <si>
    <t>1102</t>
  </si>
  <si>
    <t xml:space="preserve">Массовый спорт </t>
  </si>
  <si>
    <t>12</t>
  </si>
  <si>
    <t>1202</t>
  </si>
  <si>
    <t xml:space="preserve">Периодическая печать и издательства 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</si>
  <si>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 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</si>
  <si>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</t>
  </si>
  <si>
    <t>Код бюджетной классификации</t>
  </si>
  <si>
    <t>Земельный налог с организаций,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</si>
  <si>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</si>
  <si>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налог, всего</t>
  </si>
  <si>
    <t>Государственная пошлина, всего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</si>
  <si>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</si>
  <si>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 (сумма платежа)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</si>
  <si>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</si>
  <si>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 </t>
  </si>
  <si>
    <t xml:space="preserve">Прочие доходы от компенсации затрат бюджетов муниципальных районов </t>
  </si>
  <si>
    <t xml:space="preserve">Доходы от продажи квартир, находящихся в собственности муниципальных районов </t>
  </si>
  <si>
    <t xml:space="preserve">Доходы от продажи земельных участков, находящихся в государственной и муниципальной собственности 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</si>
  <si>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</si>
  <si>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</si>
  <si>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ВОЗВРАТ ОСТАТКОВ СУБСИДИЙ, СУБВЕНЦИЙ И ИНЫХ МЕЖБЮДЖЕТНЫХ ТРАНСФЕРТОВ, ИМЕЮЩИХ ЦЕЛЕВОЕ НАЗНАЧЕНИЕ, ПРОШЛЫХ ЛЕТ</t>
  </si>
  <si>
    <t>0702</t>
  </si>
  <si>
    <t>2000000</t>
  </si>
  <si>
    <t xml:space="preserve">
2190000</t>
  </si>
  <si>
    <t>0703</t>
  </si>
  <si>
    <t>1105</t>
  </si>
  <si>
    <t>Другие вопросы в области физической культуры и спорта</t>
  </si>
  <si>
    <t>2022000</t>
  </si>
  <si>
    <t>2023000</t>
  </si>
  <si>
    <t>2070000</t>
  </si>
  <si>
    <t>ПРОЧИЕ БЕЗВОЗМЕЗДНЫЕ ПОСТУПЛЕНИЯ</t>
  </si>
  <si>
    <t>НАЛОГОВЫЕ И НЕНАЛОГОВЫЕ ДОХОДЫ,всего:</t>
  </si>
  <si>
    <t>Дополнительное образование детей</t>
  </si>
  <si>
    <t>13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</si>
  <si>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</si>
  <si>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</si>
  <si>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</si>
  <si>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Прочие доходы от оказания платных услуг (работ) получателями средств бюджетов муниципальных районов</t>
  </si>
  <si>
    <t>11301995</t>
  </si>
  <si>
    <t>11302995</t>
  </si>
  <si>
    <t>11401050</t>
  </si>
  <si>
    <t>11406000</t>
  </si>
  <si>
    <t>11402050</t>
  </si>
  <si>
    <t xml:space="preserve">Доходы от реализации имущества,находящихся в государственной и муниципальной собственности </t>
  </si>
  <si>
    <t xml:space="preserve">Прочие поступления от использования имущества, находящихся в государственной и муниципальной собственности </t>
  </si>
  <si>
    <t>0105</t>
  </si>
  <si>
    <t>Судебная система</t>
  </si>
  <si>
    <t>2024000</t>
  </si>
  <si>
    <t>Иные межбюджетные трансферты</t>
  </si>
  <si>
    <t xml:space="preserve">Кредиты кредитных организаций в валюте Российской Федерации </t>
  </si>
  <si>
    <t>Получение кредитов от кредитных организаций бюджетами муницпальных районов в валюте Российской Федерации</t>
  </si>
  <si>
    <t>Погашение бюджетами муницпальных районов кредитов от кредитных организаций в валюте Российской Федерации</t>
  </si>
  <si>
    <t>Раздел/подраздел</t>
  </si>
  <si>
    <t>01020000050000710</t>
  </si>
  <si>
    <t>01020000050000810</t>
  </si>
  <si>
    <t>01050000000000000</t>
  </si>
  <si>
    <t>01050201050000510</t>
  </si>
  <si>
    <t>01050201050000610</t>
  </si>
  <si>
    <t>10101000000000110</t>
  </si>
  <si>
    <t>10102000000000110</t>
  </si>
  <si>
    <t>10100000000000000</t>
  </si>
  <si>
    <t>10000000000000000</t>
  </si>
  <si>
    <t>10300000000000110</t>
  </si>
  <si>
    <t>10500000000000110</t>
  </si>
  <si>
    <t>Налоги на совокупный доход</t>
  </si>
  <si>
    <t>10601000000000110</t>
  </si>
  <si>
    <t>10606000000000110</t>
  </si>
  <si>
    <t>10606030000000110</t>
  </si>
  <si>
    <t>10606040000000110</t>
  </si>
  <si>
    <t>10800000000000000</t>
  </si>
  <si>
    <t>10803000000000000</t>
  </si>
  <si>
    <t>10807000000000000</t>
  </si>
  <si>
    <t>11100000000000000</t>
  </si>
  <si>
    <t>11200000000000000</t>
  </si>
  <si>
    <t>11300000000000000</t>
  </si>
  <si>
    <t>11500000000000000</t>
  </si>
  <si>
    <t>11400000000000000</t>
  </si>
  <si>
    <t>11105025</t>
  </si>
  <si>
    <t>11105035</t>
  </si>
  <si>
    <t>11107015</t>
  </si>
  <si>
    <t>11109045</t>
  </si>
  <si>
    <t>11600000000000000</t>
  </si>
  <si>
    <t>11700000000000000</t>
  </si>
  <si>
    <t>2030000</t>
  </si>
  <si>
    <t>2040000</t>
  </si>
  <si>
    <t>Безвозмездные поступления от государственных (муниципальных) организаций</t>
  </si>
  <si>
    <t>Безвозмездные поступления от негосударственных организаций</t>
  </si>
  <si>
    <t>Сведения об исполнении бюджета Северо-Енисейского района  
на 01.01.2019 года</t>
  </si>
  <si>
    <t>11105010</t>
  </si>
  <si>
    <t>11302065</t>
  </si>
  <si>
    <t>Доходы, поступающие в порядке возмещения расходов, понесенных в связи с эксплуатацией имущества муниципальных районов</t>
  </si>
  <si>
    <t>2018 год</t>
  </si>
  <si>
    <t>2017 год</t>
  </si>
  <si>
    <t>откл 2018 от 2017</t>
  </si>
  <si>
    <t>0314</t>
  </si>
  <si>
    <t>Другие вопросы в области национальной безопасности и правоохранительной деятельности</t>
  </si>
  <si>
    <t>1103</t>
  </si>
  <si>
    <t>Спорт высших достижений</t>
  </si>
  <si>
    <t>Бюджетные кредиты от других бюджетов бюджетной системы Российской Федерации</t>
  </si>
  <si>
    <t>Получение бюджетных кредитов, полученных от других бюджетов бюджетной систкемы Российской Федерации в валюте Российской Федерации</t>
  </si>
  <si>
    <t>Погашение бюджетных кредитов, полученных от других бюджетов бюджетной систкемы Российской Федерации в валюте Российской Федерации</t>
  </si>
  <si>
    <t>01030000050000710</t>
  </si>
  <si>
    <t>01030000050000810</t>
  </si>
  <si>
    <t>01030000000000000</t>
  </si>
  <si>
    <t>01020000000000000</t>
  </si>
  <si>
    <t>0107</t>
  </si>
  <si>
    <t>Обеспечение проведения выборов и референдумов</t>
  </si>
  <si>
    <t>06</t>
  </si>
  <si>
    <t>0605</t>
  </si>
  <si>
    <t>Охрана окружающей среды</t>
  </si>
  <si>
    <t xml:space="preserve">Другие вопросы в области охраны окружающей среды </t>
  </si>
  <si>
    <t>Сведения об исполнении бюджета Северо-Енисейского района  
на 01.10.2019 года</t>
  </si>
  <si>
    <t>Исполнитель: Малинина Светлана Сергеевна 8 (39160) 21-1-61</t>
  </si>
  <si>
    <t xml:space="preserve">
И.о. руководителя Финансового управления администрации Северо-Енисейского района</t>
  </si>
  <si>
    <t>Т.А.Новоселова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</si>
</sst>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?"/>
    <numFmt numFmtId="166" formatCode="0.0"/>
  </numFmts>
  <fonts count="15" x14ac:knownFonts="1">
    <font>
      <sz val="11"/>
      <color theme="1"/>
      <name val="Calibri"/>
      <family val="2"/>
      <charset val="204"/>
      <scheme val="minor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3" borderId="0" xfId="0" applyFont="1" applyFill="1"/>
    <xf numFmtId="0" fontId="3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164" fontId="0" fillId="0" borderId="0" xfId="0" applyNumberFormat="1"/>
    <xf numFmtId="0" fontId="6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164" fontId="7" fillId="2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left" vertical="center" wrapText="1"/>
    </xf>
    <xf numFmtId="164" fontId="6" fillId="3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Border="1" applyAlignment="1" applyProtection="1">
      <alignment horizontal="left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left" vertical="center"/>
    </xf>
    <xf numFmtId="49" fontId="6" fillId="2" borderId="2" xfId="0" applyNumberFormat="1" applyFont="1" applyFill="1" applyBorder="1" applyAlignment="1">
      <alignment horizontal="left" vertical="center"/>
    </xf>
    <xf numFmtId="49" fontId="7" fillId="0" borderId="2" xfId="0" applyNumberFormat="1" applyFont="1" applyFill="1" applyBorder="1" applyAlignment="1">
      <alignment horizontal="left" vertical="center"/>
    </xf>
    <xf numFmtId="164" fontId="7" fillId="3" borderId="2" xfId="0" applyNumberFormat="1" applyFont="1" applyFill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left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Border="1" applyAlignment="1" applyProtection="1">
      <alignment horizontal="left" vertical="center" wrapText="1"/>
    </xf>
    <xf numFmtId="49" fontId="5" fillId="0" borderId="2" xfId="0" applyNumberFormat="1" applyFont="1" applyBorder="1" applyAlignment="1" applyProtection="1">
      <alignment horizontal="left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left" vertical="center" wrapText="1"/>
    </xf>
    <xf numFmtId="0" fontId="0" fillId="0" borderId="0" xfId="0" applyFill="1"/>
    <xf numFmtId="164" fontId="5" fillId="3" borderId="2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6" fillId="0" borderId="0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wrapText="1"/>
    </xf>
    <xf numFmtId="1" fontId="0" fillId="0" borderId="0" xfId="0" applyNumberFormat="1"/>
    <xf numFmtId="166" fontId="0" fillId="0" borderId="0" xfId="0" applyNumberFormat="1"/>
    <xf numFmtId="164" fontId="11" fillId="0" borderId="2" xfId="0" applyNumberFormat="1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11" fillId="0" borderId="0" xfId="0" applyFont="1" applyAlignment="1">
      <alignment wrapText="1"/>
    </xf>
    <xf numFmtId="164" fontId="0" fillId="0" borderId="2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164" fontId="11" fillId="0" borderId="0" xfId="0" applyNumberFormat="1" applyFont="1" applyAlignment="1">
      <alignment vertical="center"/>
    </xf>
    <xf numFmtId="49" fontId="10" fillId="0" borderId="2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/>
    </xf>
    <xf numFmtId="164" fontId="13" fillId="0" borderId="0" xfId="0" applyNumberFormat="1" applyFont="1" applyAlignment="1">
      <alignment horizontal="right" vertical="center"/>
    </xf>
    <xf numFmtId="49" fontId="14" fillId="0" borderId="2" xfId="0" applyNumberFormat="1" applyFont="1" applyBorder="1" applyAlignment="1" applyProtection="1">
      <alignment horizontal="left" vertical="center" wrapText="1"/>
    </xf>
    <xf numFmtId="2" fontId="6" fillId="3" borderId="2" xfId="0" applyNumberFormat="1" applyFont="1" applyFill="1" applyBorder="1" applyAlignment="1">
      <alignment horizontal="center" vertical="center" wrapText="1"/>
    </xf>
    <xf numFmtId="0" fontId="6" fillId="3" borderId="2" xfId="0" applyNumberFormat="1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wrapText="1"/>
    </xf>
    <xf numFmtId="0" fontId="0" fillId="3" borderId="0" xfId="0" applyFill="1" applyAlignment="1">
      <alignment horizontal="center"/>
    </xf>
    <xf numFmtId="0" fontId="4" fillId="3" borderId="1" xfId="0" applyFont="1" applyFill="1" applyBorder="1" applyAlignment="1">
      <alignment wrapText="1"/>
    </xf>
    <xf numFmtId="0" fontId="0" fillId="0" borderId="0" xfId="0" applyFont="1"/>
    <xf numFmtId="0" fontId="7" fillId="3" borderId="2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right" wrapText="1"/>
    </xf>
    <xf numFmtId="0" fontId="4" fillId="3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35"/>
  <sheetViews>
    <sheetView tabSelected="1" topLeftCell="A22" workbookViewId="0">
      <selection activeCell="C35" sqref="C35"/>
    </sheetView>
  </sheetViews>
  <sheetFormatPr defaultRowHeight="15" x14ac:dyDescent="0.25"/>
  <cols>
    <col min="1" max="1" width="19.42578125" customWidth="1"/>
    <col min="2" max="2" width="64.7109375" customWidth="1"/>
    <col min="3" max="3" width="12.7109375" style="42" customWidth="1"/>
    <col min="4" max="4" width="12.5703125" style="42" customWidth="1"/>
    <col min="5" max="5" width="12.28515625" style="42" customWidth="1"/>
    <col min="6" max="6" width="11.140625" style="42" customWidth="1"/>
    <col min="8" max="8" width="10.28515625" bestFit="1" customWidth="1"/>
    <col min="13" max="13" width="21.5703125" customWidth="1"/>
    <col min="14" max="14" width="14.42578125" customWidth="1"/>
  </cols>
  <sheetData>
    <row r="2" spans="1:14" ht="25.9" customHeight="1" x14ac:dyDescent="0.25">
      <c r="A2" s="68" t="s">
        <v>215</v>
      </c>
      <c r="B2" s="69"/>
      <c r="C2" s="69"/>
      <c r="D2" s="69"/>
      <c r="E2" s="69"/>
      <c r="F2" s="69"/>
    </row>
    <row r="3" spans="1:14" ht="25.15" customHeight="1" x14ac:dyDescent="0.25">
      <c r="A3" s="69"/>
      <c r="B3" s="69"/>
      <c r="C3" s="69"/>
      <c r="D3" s="69"/>
      <c r="E3" s="69"/>
      <c r="F3" s="69"/>
    </row>
    <row r="4" spans="1:14" ht="20.25" x14ac:dyDescent="0.3">
      <c r="B4" s="2"/>
      <c r="C4" s="3"/>
      <c r="D4" s="3"/>
      <c r="E4" s="73" t="s">
        <v>35</v>
      </c>
      <c r="F4" s="73"/>
    </row>
    <row r="5" spans="1:14" ht="71.25" customHeight="1" x14ac:dyDescent="0.25">
      <c r="A5" s="28" t="s">
        <v>110</v>
      </c>
      <c r="B5" s="5" t="s">
        <v>38</v>
      </c>
      <c r="C5" s="6" t="s">
        <v>34</v>
      </c>
      <c r="D5" s="6" t="s">
        <v>32</v>
      </c>
      <c r="E5" s="6" t="s">
        <v>31</v>
      </c>
      <c r="F5" s="60" t="s">
        <v>33</v>
      </c>
    </row>
    <row r="6" spans="1:14" x14ac:dyDescent="0.25">
      <c r="A6" s="25">
        <v>1</v>
      </c>
      <c r="B6" s="5">
        <v>2</v>
      </c>
      <c r="C6" s="6">
        <v>3</v>
      </c>
      <c r="D6" s="6">
        <v>4</v>
      </c>
      <c r="E6" s="6">
        <v>5</v>
      </c>
      <c r="F6" s="61">
        <v>6</v>
      </c>
    </row>
    <row r="7" spans="1:14" x14ac:dyDescent="0.25">
      <c r="A7" s="27" t="s">
        <v>165</v>
      </c>
      <c r="B7" s="10" t="s">
        <v>30</v>
      </c>
      <c r="C7" s="22">
        <f>C9+C23+C45</f>
        <v>2000122.23</v>
      </c>
      <c r="D7" s="22">
        <f>D9+D23+D45</f>
        <v>1319788.9900000002</v>
      </c>
      <c r="E7" s="22">
        <f t="shared" ref="E7:E24" si="0">C7-D7</f>
        <v>680333.23999999976</v>
      </c>
      <c r="F7" s="22">
        <f>D7*100/C7</f>
        <v>65.985416801252214</v>
      </c>
    </row>
    <row r="8" spans="1:14" x14ac:dyDescent="0.25">
      <c r="A8" s="27" t="s">
        <v>164</v>
      </c>
      <c r="B8" s="10" t="s">
        <v>135</v>
      </c>
      <c r="C8" s="22">
        <f>C9+C23</f>
        <v>1250331.1499999999</v>
      </c>
      <c r="D8" s="22">
        <f>D9+D23</f>
        <v>741924.68</v>
      </c>
      <c r="E8" s="22">
        <f t="shared" si="0"/>
        <v>508406.46999999986</v>
      </c>
      <c r="F8" s="22">
        <f>D8*100/C8</f>
        <v>59.338254509615318</v>
      </c>
      <c r="N8" s="46"/>
    </row>
    <row r="9" spans="1:14" x14ac:dyDescent="0.25">
      <c r="A9" s="27" t="s">
        <v>164</v>
      </c>
      <c r="B9" s="10" t="s">
        <v>29</v>
      </c>
      <c r="C9" s="22">
        <f>C10+C11+C12+C13+C14+C15+C19</f>
        <v>1150762.6599999999</v>
      </c>
      <c r="D9" s="22">
        <f>D10+D11+D12+D13+D14+D15+D19</f>
        <v>666612.34000000008</v>
      </c>
      <c r="E9" s="22">
        <f t="shared" ref="E9" si="1">E10+E11+E12+E13+E14+E15+E19</f>
        <v>484150.31999999995</v>
      </c>
      <c r="F9" s="22">
        <f t="shared" ref="F9:F23" si="2">D9*100/C9</f>
        <v>57.92787367640171</v>
      </c>
      <c r="H9" s="4"/>
    </row>
    <row r="10" spans="1:14" x14ac:dyDescent="0.25">
      <c r="A10" s="27" t="s">
        <v>162</v>
      </c>
      <c r="B10" s="16" t="s">
        <v>28</v>
      </c>
      <c r="C10" s="24">
        <v>562700</v>
      </c>
      <c r="D10" s="22">
        <v>260734.2</v>
      </c>
      <c r="E10" s="22">
        <f t="shared" si="0"/>
        <v>301965.8</v>
      </c>
      <c r="F10" s="22">
        <f t="shared" si="2"/>
        <v>46.336271547894086</v>
      </c>
    </row>
    <row r="11" spans="1:14" x14ac:dyDescent="0.25">
      <c r="A11" s="27" t="s">
        <v>163</v>
      </c>
      <c r="B11" s="16" t="s">
        <v>27</v>
      </c>
      <c r="C11" s="22">
        <v>573347.19999999995</v>
      </c>
      <c r="D11" s="22">
        <v>394685.37</v>
      </c>
      <c r="E11" s="22">
        <f t="shared" si="0"/>
        <v>178661.82999999996</v>
      </c>
      <c r="F11" s="22">
        <f t="shared" si="2"/>
        <v>68.838806573050334</v>
      </c>
    </row>
    <row r="12" spans="1:14" ht="25.5" x14ac:dyDescent="0.25">
      <c r="A12" s="27" t="s">
        <v>166</v>
      </c>
      <c r="B12" s="16" t="s">
        <v>26</v>
      </c>
      <c r="C12" s="22">
        <v>1473.4</v>
      </c>
      <c r="D12" s="22">
        <v>1088.3399999999999</v>
      </c>
      <c r="E12" s="22">
        <f t="shared" si="0"/>
        <v>385.06000000000017</v>
      </c>
      <c r="F12" s="22">
        <f t="shared" si="2"/>
        <v>73.865888421338383</v>
      </c>
    </row>
    <row r="13" spans="1:14" x14ac:dyDescent="0.25">
      <c r="A13" s="27" t="s">
        <v>167</v>
      </c>
      <c r="B13" s="16" t="s">
        <v>168</v>
      </c>
      <c r="C13" s="24">
        <v>8746.06</v>
      </c>
      <c r="D13" s="22">
        <v>7131.56</v>
      </c>
      <c r="E13" s="22">
        <f t="shared" si="0"/>
        <v>1614.4999999999991</v>
      </c>
      <c r="F13" s="22">
        <f t="shared" si="2"/>
        <v>81.540259271031758</v>
      </c>
    </row>
    <row r="14" spans="1:14" x14ac:dyDescent="0.25">
      <c r="A14" s="27" t="s">
        <v>169</v>
      </c>
      <c r="B14" s="16" t="s">
        <v>25</v>
      </c>
      <c r="C14" s="22">
        <v>770</v>
      </c>
      <c r="D14" s="22">
        <v>358.81</v>
      </c>
      <c r="E14" s="22">
        <f t="shared" si="0"/>
        <v>411.19</v>
      </c>
      <c r="F14" s="22">
        <f t="shared" si="2"/>
        <v>46.5987012987013</v>
      </c>
    </row>
    <row r="15" spans="1:14" x14ac:dyDescent="0.25">
      <c r="A15" s="27" t="s">
        <v>170</v>
      </c>
      <c r="B15" s="16" t="s">
        <v>113</v>
      </c>
      <c r="C15" s="22">
        <f>C17+C18</f>
        <v>2026</v>
      </c>
      <c r="D15" s="22">
        <f>D17+D18</f>
        <v>1453.62</v>
      </c>
      <c r="E15" s="22">
        <f t="shared" ref="E15" si="3">E17+E18</f>
        <v>572.38</v>
      </c>
      <c r="F15" s="22">
        <f t="shared" si="2"/>
        <v>71.748272458045406</v>
      </c>
    </row>
    <row r="16" spans="1:14" x14ac:dyDescent="0.25">
      <c r="A16" s="27"/>
      <c r="B16" s="30" t="s">
        <v>6</v>
      </c>
      <c r="C16" s="32"/>
      <c r="D16" s="32"/>
      <c r="E16" s="32"/>
      <c r="F16" s="32"/>
    </row>
    <row r="17" spans="1:14" ht="36" x14ac:dyDescent="0.25">
      <c r="A17" s="27" t="s">
        <v>171</v>
      </c>
      <c r="B17" s="34" t="s">
        <v>111</v>
      </c>
      <c r="C17" s="32">
        <v>1797</v>
      </c>
      <c r="D17" s="32">
        <v>1293.98</v>
      </c>
      <c r="E17" s="32">
        <f t="shared" si="0"/>
        <v>503.02</v>
      </c>
      <c r="F17" s="32">
        <f t="shared" si="2"/>
        <v>72.007790762381745</v>
      </c>
    </row>
    <row r="18" spans="1:14" ht="48" x14ac:dyDescent="0.25">
      <c r="A18" s="27" t="s">
        <v>172</v>
      </c>
      <c r="B18" s="34" t="s">
        <v>112</v>
      </c>
      <c r="C18" s="32">
        <v>229</v>
      </c>
      <c r="D18" s="32">
        <v>159.63999999999999</v>
      </c>
      <c r="E18" s="32">
        <f t="shared" si="0"/>
        <v>69.360000000000014</v>
      </c>
      <c r="F18" s="32">
        <f t="shared" si="2"/>
        <v>69.711790393013089</v>
      </c>
    </row>
    <row r="19" spans="1:14" x14ac:dyDescent="0.25">
      <c r="A19" s="27" t="s">
        <v>173</v>
      </c>
      <c r="B19" s="16" t="s">
        <v>114</v>
      </c>
      <c r="C19" s="24">
        <f>C21+C22</f>
        <v>1700</v>
      </c>
      <c r="D19" s="24">
        <f>D21+D22</f>
        <v>1160.44</v>
      </c>
      <c r="E19" s="24">
        <f t="shared" ref="E19" si="4">E21+E22</f>
        <v>539.55999999999995</v>
      </c>
      <c r="F19" s="22">
        <f>D19*100/C19</f>
        <v>68.261176470588239</v>
      </c>
    </row>
    <row r="20" spans="1:14" x14ac:dyDescent="0.25">
      <c r="A20" s="29"/>
      <c r="B20" s="30" t="s">
        <v>6</v>
      </c>
      <c r="C20" s="41"/>
      <c r="D20" s="32"/>
      <c r="E20" s="32"/>
      <c r="F20" s="32"/>
    </row>
    <row r="21" spans="1:14" ht="48" x14ac:dyDescent="0.25">
      <c r="A21" s="27" t="s">
        <v>174</v>
      </c>
      <c r="B21" s="33" t="s">
        <v>115</v>
      </c>
      <c r="C21" s="41">
        <v>1501.6</v>
      </c>
      <c r="D21" s="32">
        <v>982.84</v>
      </c>
      <c r="E21" s="32">
        <f t="shared" ref="E21:E22" si="5">C21-D21</f>
        <v>518.75999999999988</v>
      </c>
      <c r="F21" s="32">
        <f t="shared" ref="F21:F22" si="6">D21*100/C21</f>
        <v>65.452850293020788</v>
      </c>
    </row>
    <row r="22" spans="1:14" ht="60" x14ac:dyDescent="0.25">
      <c r="A22" s="27" t="s">
        <v>175</v>
      </c>
      <c r="B22" s="33" t="s">
        <v>116</v>
      </c>
      <c r="C22" s="41">
        <v>198.4</v>
      </c>
      <c r="D22" s="32">
        <v>177.6</v>
      </c>
      <c r="E22" s="32">
        <f t="shared" si="5"/>
        <v>20.800000000000011</v>
      </c>
      <c r="F22" s="32">
        <f t="shared" si="6"/>
        <v>89.516129032258064</v>
      </c>
    </row>
    <row r="23" spans="1:14" ht="18.75" customHeight="1" x14ac:dyDescent="0.25">
      <c r="A23" s="26"/>
      <c r="B23" s="16" t="s">
        <v>24</v>
      </c>
      <c r="C23" s="22">
        <f>C24+C31+C32+C37+C42+C43+C44</f>
        <v>99568.489999999991</v>
      </c>
      <c r="D23" s="22">
        <f>D31+D32+D37+D42+D43+D44+D24</f>
        <v>75312.34</v>
      </c>
      <c r="E23" s="22">
        <f>E24+E31+E32+E37+E42+E43+E44</f>
        <v>24256.149999999998</v>
      </c>
      <c r="F23" s="22">
        <f t="shared" si="2"/>
        <v>75.638728678118952</v>
      </c>
    </row>
    <row r="24" spans="1:14" ht="25.5" x14ac:dyDescent="0.25">
      <c r="A24" s="27" t="s">
        <v>176</v>
      </c>
      <c r="B24" s="16" t="s">
        <v>23</v>
      </c>
      <c r="C24" s="24">
        <f>C26+C27+C28+C29+C30</f>
        <v>63985.329999999994</v>
      </c>
      <c r="D24" s="24">
        <f>D26+D27+D28+D29+D30</f>
        <v>45571.63</v>
      </c>
      <c r="E24" s="22">
        <f t="shared" si="0"/>
        <v>18413.699999999997</v>
      </c>
      <c r="F24" s="22">
        <f>D24*100/C24</f>
        <v>71.22199729219183</v>
      </c>
    </row>
    <row r="25" spans="1:14" x14ac:dyDescent="0.25">
      <c r="A25" s="29"/>
      <c r="B25" s="30" t="s">
        <v>6</v>
      </c>
      <c r="C25" s="41"/>
      <c r="D25" s="41"/>
      <c r="E25" s="32"/>
      <c r="F25" s="32"/>
    </row>
    <row r="26" spans="1:14" ht="48" x14ac:dyDescent="0.25">
      <c r="A26" s="26" t="s">
        <v>192</v>
      </c>
      <c r="B26" s="33" t="s">
        <v>108</v>
      </c>
      <c r="C26" s="41">
        <v>29100</v>
      </c>
      <c r="D26" s="32">
        <v>17500.03</v>
      </c>
      <c r="E26" s="32">
        <f t="shared" ref="E26:E32" si="7">C26-D26</f>
        <v>11599.970000000001</v>
      </c>
      <c r="F26" s="32">
        <f>D26*100/C26</f>
        <v>60.137560137457044</v>
      </c>
      <c r="N26" s="45"/>
    </row>
    <row r="27" spans="1:14" ht="48" x14ac:dyDescent="0.25">
      <c r="A27" s="26" t="s">
        <v>181</v>
      </c>
      <c r="B27" s="33" t="s">
        <v>109</v>
      </c>
      <c r="C27" s="41">
        <v>10380</v>
      </c>
      <c r="D27" s="32">
        <v>9893</v>
      </c>
      <c r="E27" s="32">
        <f t="shared" si="7"/>
        <v>487</v>
      </c>
      <c r="F27" s="32">
        <f t="shared" ref="F27:F28" si="8">D27*100/C27</f>
        <v>95.308285163776489</v>
      </c>
    </row>
    <row r="28" spans="1:14" ht="36" x14ac:dyDescent="0.25">
      <c r="A28" s="26" t="s">
        <v>182</v>
      </c>
      <c r="B28" s="34" t="s">
        <v>117</v>
      </c>
      <c r="C28" s="41">
        <v>24180.23</v>
      </c>
      <c r="D28" s="32">
        <v>17968.5</v>
      </c>
      <c r="E28" s="32">
        <f t="shared" si="7"/>
        <v>6211.73</v>
      </c>
      <c r="F28" s="32">
        <f t="shared" si="8"/>
        <v>74.310707549101068</v>
      </c>
    </row>
    <row r="29" spans="1:14" ht="36" x14ac:dyDescent="0.25">
      <c r="A29" s="29" t="s">
        <v>183</v>
      </c>
      <c r="B29" s="30" t="s">
        <v>118</v>
      </c>
      <c r="C29" s="41">
        <v>9.1</v>
      </c>
      <c r="D29" s="32">
        <v>9.1</v>
      </c>
      <c r="E29" s="32">
        <f>C29-D29</f>
        <v>0</v>
      </c>
      <c r="F29" s="32">
        <f>D29*100/C29</f>
        <v>100</v>
      </c>
    </row>
    <row r="30" spans="1:14" ht="24" x14ac:dyDescent="0.25">
      <c r="A30" s="29" t="s">
        <v>184</v>
      </c>
      <c r="B30" s="30" t="s">
        <v>148</v>
      </c>
      <c r="C30" s="41">
        <v>316</v>
      </c>
      <c r="D30" s="32">
        <v>201</v>
      </c>
      <c r="E30" s="32">
        <f>C30-D30</f>
        <v>115</v>
      </c>
      <c r="F30" s="32">
        <f>D30*100/C30</f>
        <v>63.607594936708864</v>
      </c>
      <c r="M30" s="46"/>
    </row>
    <row r="31" spans="1:14" x14ac:dyDescent="0.25">
      <c r="A31" s="27" t="s">
        <v>177</v>
      </c>
      <c r="B31" s="16" t="s">
        <v>22</v>
      </c>
      <c r="C31" s="24">
        <v>4330</v>
      </c>
      <c r="D31" s="22">
        <v>3548.12</v>
      </c>
      <c r="E31" s="22">
        <f t="shared" si="7"/>
        <v>781.88000000000011</v>
      </c>
      <c r="F31" s="22">
        <f>D31*100/C31</f>
        <v>81.942725173210164</v>
      </c>
    </row>
    <row r="32" spans="1:14" ht="25.5" x14ac:dyDescent="0.25">
      <c r="A32" s="27" t="s">
        <v>178</v>
      </c>
      <c r="B32" s="16" t="s">
        <v>36</v>
      </c>
      <c r="C32" s="24">
        <f>C34+C35+C36</f>
        <v>6532.36</v>
      </c>
      <c r="D32" s="24">
        <f>D34+D35+D36</f>
        <v>3742.66</v>
      </c>
      <c r="E32" s="22">
        <f t="shared" si="7"/>
        <v>2789.7</v>
      </c>
      <c r="F32" s="22">
        <f>D32*100/C32</f>
        <v>57.294147903667287</v>
      </c>
    </row>
    <row r="33" spans="1:14" x14ac:dyDescent="0.25">
      <c r="A33" s="26"/>
      <c r="B33" s="13" t="s">
        <v>6</v>
      </c>
      <c r="C33" s="23"/>
      <c r="D33" s="23"/>
      <c r="E33" s="14"/>
      <c r="F33" s="14"/>
    </row>
    <row r="34" spans="1:14" ht="24" x14ac:dyDescent="0.25">
      <c r="A34" s="29" t="s">
        <v>142</v>
      </c>
      <c r="B34" s="34" t="s">
        <v>141</v>
      </c>
      <c r="C34" s="41">
        <v>6088.4</v>
      </c>
      <c r="D34" s="32">
        <v>3318.23</v>
      </c>
      <c r="E34" s="32">
        <f>C34-D34</f>
        <v>2770.1699999999996</v>
      </c>
      <c r="F34" s="32">
        <f>D34*100/C34</f>
        <v>54.500854083174566</v>
      </c>
    </row>
    <row r="35" spans="1:14" ht="24" x14ac:dyDescent="0.25">
      <c r="A35" s="29" t="s">
        <v>193</v>
      </c>
      <c r="B35" s="34" t="s">
        <v>194</v>
      </c>
      <c r="C35" s="41">
        <v>68.930000000000007</v>
      </c>
      <c r="D35" s="32">
        <v>45.89</v>
      </c>
      <c r="E35" s="32">
        <f>C35-D35</f>
        <v>23.040000000000006</v>
      </c>
      <c r="F35" s="32">
        <v>0</v>
      </c>
    </row>
    <row r="36" spans="1:14" x14ac:dyDescent="0.25">
      <c r="A36" s="29" t="s">
        <v>143</v>
      </c>
      <c r="B36" s="34" t="s">
        <v>119</v>
      </c>
      <c r="C36" s="41">
        <v>375.03</v>
      </c>
      <c r="D36" s="32">
        <v>378.54</v>
      </c>
      <c r="E36" s="32">
        <f>C36-D36</f>
        <v>-3.5100000000000477</v>
      </c>
      <c r="F36" s="32">
        <f>D36*100/C36</f>
        <v>100.93592512598993</v>
      </c>
    </row>
    <row r="37" spans="1:14" x14ac:dyDescent="0.25">
      <c r="A37" s="27" t="s">
        <v>180</v>
      </c>
      <c r="B37" s="16" t="s">
        <v>21</v>
      </c>
      <c r="C37" s="22">
        <f>C41+C39+C40</f>
        <v>21550</v>
      </c>
      <c r="D37" s="22">
        <f>D41+D39+D40</f>
        <v>20056.939999999999</v>
      </c>
      <c r="E37" s="22">
        <f>E41+E39</f>
        <v>1493.0600000000015</v>
      </c>
      <c r="F37" s="22">
        <f>D37*100/C37</f>
        <v>93.071647331786536</v>
      </c>
    </row>
    <row r="38" spans="1:14" x14ac:dyDescent="0.25">
      <c r="A38" s="26"/>
      <c r="B38" s="13" t="s">
        <v>6</v>
      </c>
      <c r="C38" s="14"/>
      <c r="D38" s="14"/>
      <c r="E38" s="14"/>
      <c r="F38" s="14"/>
    </row>
    <row r="39" spans="1:14" ht="32.25" customHeight="1" x14ac:dyDescent="0.25">
      <c r="A39" s="26" t="s">
        <v>144</v>
      </c>
      <c r="B39" s="17" t="s">
        <v>120</v>
      </c>
      <c r="C39" s="14">
        <v>20000</v>
      </c>
      <c r="D39" s="14">
        <v>18944.259999999998</v>
      </c>
      <c r="E39" s="14">
        <f>C39-D39</f>
        <v>1055.7400000000016</v>
      </c>
      <c r="F39" s="14">
        <f>D39/C39*100</f>
        <v>94.721299999999999</v>
      </c>
    </row>
    <row r="40" spans="1:14" ht="25.5" x14ac:dyDescent="0.25">
      <c r="A40" s="26" t="s">
        <v>146</v>
      </c>
      <c r="B40" s="17" t="s">
        <v>147</v>
      </c>
      <c r="C40" s="14">
        <v>0</v>
      </c>
      <c r="D40" s="14">
        <v>0</v>
      </c>
      <c r="E40" s="14">
        <f>C40-D40</f>
        <v>0</v>
      </c>
      <c r="F40" s="14">
        <v>0</v>
      </c>
    </row>
    <row r="41" spans="1:14" ht="25.5" x14ac:dyDescent="0.25">
      <c r="A41" s="26" t="s">
        <v>145</v>
      </c>
      <c r="B41" s="18" t="s">
        <v>121</v>
      </c>
      <c r="C41" s="14">
        <v>1550</v>
      </c>
      <c r="D41" s="14">
        <v>1112.68</v>
      </c>
      <c r="E41" s="14">
        <f t="shared" ref="E41:E44" si="9">C41-D41</f>
        <v>437.31999999999994</v>
      </c>
      <c r="F41" s="14">
        <f>D41*100/C41</f>
        <v>71.785806451612899</v>
      </c>
    </row>
    <row r="42" spans="1:14" x14ac:dyDescent="0.25">
      <c r="A42" s="27" t="s">
        <v>179</v>
      </c>
      <c r="B42" s="36" t="s">
        <v>20</v>
      </c>
      <c r="C42" s="22">
        <v>61</v>
      </c>
      <c r="D42" s="22">
        <v>28.15</v>
      </c>
      <c r="E42" s="22">
        <f t="shared" si="9"/>
        <v>32.85</v>
      </c>
      <c r="F42" s="22">
        <f>D42*100/C42</f>
        <v>46.147540983606561</v>
      </c>
    </row>
    <row r="43" spans="1:14" x14ac:dyDescent="0.25">
      <c r="A43" s="27" t="s">
        <v>185</v>
      </c>
      <c r="B43" s="16" t="s">
        <v>19</v>
      </c>
      <c r="C43" s="22">
        <v>3107.8</v>
      </c>
      <c r="D43" s="22">
        <v>2347.5700000000002</v>
      </c>
      <c r="E43" s="22">
        <f t="shared" si="9"/>
        <v>760.23</v>
      </c>
      <c r="F43" s="22">
        <f>D43*100/C43</f>
        <v>75.538001158375707</v>
      </c>
    </row>
    <row r="44" spans="1:14" x14ac:dyDescent="0.25">
      <c r="A44" s="27" t="s">
        <v>186</v>
      </c>
      <c r="B44" s="16" t="s">
        <v>18</v>
      </c>
      <c r="C44" s="24">
        <v>2</v>
      </c>
      <c r="D44" s="22">
        <v>17.27</v>
      </c>
      <c r="E44" s="22">
        <f t="shared" si="9"/>
        <v>-15.27</v>
      </c>
      <c r="F44" s="22">
        <f>D44*100/C44</f>
        <v>863.5</v>
      </c>
    </row>
    <row r="45" spans="1:14" x14ac:dyDescent="0.25">
      <c r="A45" s="27" t="s">
        <v>126</v>
      </c>
      <c r="B45" s="19" t="s">
        <v>17</v>
      </c>
      <c r="C45" s="22">
        <f>C47+C48+C49+C53+C52+C50+C51</f>
        <v>749791.08</v>
      </c>
      <c r="D45" s="22">
        <f>D47+D48+D49+D53+D52+D50+D51</f>
        <v>577864.31000000006</v>
      </c>
      <c r="E45" s="22">
        <f>E47+E48+E49+E53+E52+E50+E51</f>
        <v>171926.77</v>
      </c>
      <c r="F45" s="22">
        <f t="shared" ref="F45" si="10">D45*100/C45</f>
        <v>77.070043297927754</v>
      </c>
    </row>
    <row r="46" spans="1:14" x14ac:dyDescent="0.25">
      <c r="A46" s="26"/>
      <c r="B46" s="13" t="s">
        <v>6</v>
      </c>
      <c r="C46" s="22"/>
      <c r="D46" s="22"/>
      <c r="E46" s="14"/>
      <c r="F46" s="14"/>
    </row>
    <row r="47" spans="1:14" ht="25.5" x14ac:dyDescent="0.25">
      <c r="A47" s="26" t="s">
        <v>131</v>
      </c>
      <c r="B47" s="17" t="s">
        <v>122</v>
      </c>
      <c r="C47" s="14">
        <v>346288.08</v>
      </c>
      <c r="D47" s="14">
        <v>261738.15</v>
      </c>
      <c r="E47" s="14">
        <f t="shared" ref="E47:E86" si="11">C47-D47</f>
        <v>84549.930000000022</v>
      </c>
      <c r="F47" s="14">
        <f>D47*100/C47</f>
        <v>75.583932891943604</v>
      </c>
      <c r="N47" s="45"/>
    </row>
    <row r="48" spans="1:14" x14ac:dyDescent="0.25">
      <c r="A48" s="26" t="s">
        <v>132</v>
      </c>
      <c r="B48" s="17" t="s">
        <v>123</v>
      </c>
      <c r="C48" s="14">
        <v>398191.6</v>
      </c>
      <c r="D48" s="14">
        <v>311171.46000000002</v>
      </c>
      <c r="E48" s="14">
        <f t="shared" si="11"/>
        <v>87020.139999999956</v>
      </c>
      <c r="F48" s="14">
        <f t="shared" ref="F48:F52" si="12">D48*100/C48</f>
        <v>78.146163806569518</v>
      </c>
    </row>
    <row r="49" spans="1:13" x14ac:dyDescent="0.25">
      <c r="A49" s="26" t="s">
        <v>151</v>
      </c>
      <c r="B49" s="17" t="s">
        <v>152</v>
      </c>
      <c r="C49" s="14">
        <v>7902.6</v>
      </c>
      <c r="D49" s="14">
        <v>7902.6</v>
      </c>
      <c r="E49" s="14">
        <f t="shared" si="11"/>
        <v>0</v>
      </c>
      <c r="F49" s="14">
        <f t="shared" si="12"/>
        <v>100</v>
      </c>
    </row>
    <row r="50" spans="1:13" ht="16.5" customHeight="1" x14ac:dyDescent="0.25">
      <c r="A50" s="26" t="s">
        <v>187</v>
      </c>
      <c r="B50" s="17" t="s">
        <v>189</v>
      </c>
      <c r="C50" s="14">
        <v>300</v>
      </c>
      <c r="D50" s="14">
        <v>60.3</v>
      </c>
      <c r="E50" s="14">
        <f t="shared" si="11"/>
        <v>239.7</v>
      </c>
      <c r="F50" s="14">
        <v>0</v>
      </c>
    </row>
    <row r="51" spans="1:13" x14ac:dyDescent="0.25">
      <c r="A51" s="26" t="s">
        <v>188</v>
      </c>
      <c r="B51" s="17" t="s">
        <v>190</v>
      </c>
      <c r="C51" s="14">
        <v>30</v>
      </c>
      <c r="D51" s="14">
        <v>0</v>
      </c>
      <c r="E51" s="14">
        <f t="shared" si="11"/>
        <v>30</v>
      </c>
      <c r="F51" s="14">
        <v>0</v>
      </c>
    </row>
    <row r="52" spans="1:13" x14ac:dyDescent="0.25">
      <c r="A52" s="26" t="s">
        <v>133</v>
      </c>
      <c r="B52" s="17" t="s">
        <v>134</v>
      </c>
      <c r="C52" s="14">
        <v>125.3</v>
      </c>
      <c r="D52" s="14">
        <v>38.299999999999997</v>
      </c>
      <c r="E52" s="14">
        <f t="shared" si="11"/>
        <v>87</v>
      </c>
      <c r="F52" s="14">
        <f t="shared" si="12"/>
        <v>30.566640063846766</v>
      </c>
    </row>
    <row r="53" spans="1:13" ht="38.25" x14ac:dyDescent="0.25">
      <c r="A53" s="37" t="s">
        <v>127</v>
      </c>
      <c r="B53" s="17" t="s">
        <v>124</v>
      </c>
      <c r="C53" s="14">
        <v>-3046.5</v>
      </c>
      <c r="D53" s="14">
        <v>-3046.5</v>
      </c>
      <c r="E53" s="14">
        <f t="shared" si="11"/>
        <v>0</v>
      </c>
      <c r="F53" s="14">
        <v>0</v>
      </c>
      <c r="M53" s="46"/>
    </row>
    <row r="54" spans="1:13" x14ac:dyDescent="0.25">
      <c r="A54" s="26" t="s">
        <v>156</v>
      </c>
      <c r="B54" s="21" t="s">
        <v>16</v>
      </c>
      <c r="C54" s="22">
        <f>C55+C68+C73+C79+C87+C65+C94+C98+C105+C110+C114+C85</f>
        <v>2092069.2899999998</v>
      </c>
      <c r="D54" s="22">
        <f>D55+D68+D73+D79+D87+D65+D94+D98+D105+D110+D114+D85</f>
        <v>1244128.6000000001</v>
      </c>
      <c r="E54" s="22">
        <f t="shared" si="11"/>
        <v>847940.68999999971</v>
      </c>
      <c r="F54" s="22">
        <f t="shared" ref="F54:F91" si="13">D54*100/C54</f>
        <v>59.468804687630602</v>
      </c>
      <c r="G54" s="4"/>
      <c r="H54" s="4"/>
      <c r="I54" s="4"/>
    </row>
    <row r="55" spans="1:13" x14ac:dyDescent="0.25">
      <c r="A55" s="27" t="s">
        <v>39</v>
      </c>
      <c r="B55" s="19" t="s">
        <v>15</v>
      </c>
      <c r="C55" s="22">
        <f>C57+C58+C59+C61+C63+C64+C60+C62</f>
        <v>254735.99000000002</v>
      </c>
      <c r="D55" s="22">
        <f>SUM(D57:D64)</f>
        <v>167171.59000000003</v>
      </c>
      <c r="E55" s="22">
        <f t="shared" si="11"/>
        <v>87564.4</v>
      </c>
      <c r="F55" s="22">
        <f t="shared" si="13"/>
        <v>65.62543047018994</v>
      </c>
    </row>
    <row r="56" spans="1:13" x14ac:dyDescent="0.25">
      <c r="A56" s="26"/>
      <c r="B56" s="20" t="s">
        <v>6</v>
      </c>
      <c r="C56" s="22"/>
      <c r="D56" s="22"/>
      <c r="E56" s="14"/>
      <c r="F56" s="14"/>
    </row>
    <row r="57" spans="1:13" ht="25.5" x14ac:dyDescent="0.25">
      <c r="A57" s="26" t="s">
        <v>40</v>
      </c>
      <c r="B57" s="13" t="s">
        <v>48</v>
      </c>
      <c r="C57" s="23">
        <v>13065.5</v>
      </c>
      <c r="D57" s="14">
        <v>7695.5</v>
      </c>
      <c r="E57" s="14">
        <f t="shared" si="11"/>
        <v>5370</v>
      </c>
      <c r="F57" s="14">
        <f t="shared" si="13"/>
        <v>58.899391527304736</v>
      </c>
    </row>
    <row r="58" spans="1:13" ht="38.25" x14ac:dyDescent="0.25">
      <c r="A58" s="26" t="s">
        <v>41</v>
      </c>
      <c r="B58" s="13" t="s">
        <v>49</v>
      </c>
      <c r="C58" s="23">
        <v>5368.5</v>
      </c>
      <c r="D58" s="14">
        <v>3334.89</v>
      </c>
      <c r="E58" s="14">
        <f t="shared" si="11"/>
        <v>2033.6100000000001</v>
      </c>
      <c r="F58" s="14">
        <f t="shared" si="13"/>
        <v>62.119586476669461</v>
      </c>
      <c r="M58" s="46"/>
    </row>
    <row r="59" spans="1:13" ht="38.25" x14ac:dyDescent="0.25">
      <c r="A59" s="26" t="s">
        <v>42</v>
      </c>
      <c r="B59" s="13" t="s">
        <v>50</v>
      </c>
      <c r="C59" s="23">
        <v>184874.67</v>
      </c>
      <c r="D59" s="14">
        <v>121784.44</v>
      </c>
      <c r="E59" s="14">
        <f t="shared" si="11"/>
        <v>63090.23000000001</v>
      </c>
      <c r="F59" s="14">
        <f t="shared" si="13"/>
        <v>65.874054028061281</v>
      </c>
    </row>
    <row r="60" spans="1:13" x14ac:dyDescent="0.25">
      <c r="A60" s="26" t="s">
        <v>149</v>
      </c>
      <c r="B60" s="13" t="s">
        <v>150</v>
      </c>
      <c r="C60" s="23">
        <v>8.6</v>
      </c>
      <c r="D60" s="14">
        <v>8.6</v>
      </c>
      <c r="E60" s="14">
        <f t="shared" si="11"/>
        <v>0</v>
      </c>
      <c r="F60" s="14">
        <f t="shared" si="13"/>
        <v>100</v>
      </c>
    </row>
    <row r="61" spans="1:13" x14ac:dyDescent="0.25">
      <c r="A61" s="26" t="s">
        <v>43</v>
      </c>
      <c r="B61" s="13" t="s">
        <v>51</v>
      </c>
      <c r="C61" s="23">
        <v>31020.6</v>
      </c>
      <c r="D61" s="14">
        <v>22509.69</v>
      </c>
      <c r="E61" s="14">
        <f t="shared" si="11"/>
        <v>8510.91</v>
      </c>
      <c r="F61" s="14">
        <f t="shared" si="13"/>
        <v>72.563683487746857</v>
      </c>
    </row>
    <row r="62" spans="1:13" x14ac:dyDescent="0.25">
      <c r="A62" s="26" t="s">
        <v>209</v>
      </c>
      <c r="B62" s="13" t="s">
        <v>210</v>
      </c>
      <c r="C62" s="23">
        <v>770.8</v>
      </c>
      <c r="D62" s="14">
        <v>770.8</v>
      </c>
      <c r="E62" s="14">
        <f t="shared" si="11"/>
        <v>0</v>
      </c>
      <c r="F62" s="14">
        <f t="shared" si="13"/>
        <v>100</v>
      </c>
    </row>
    <row r="63" spans="1:13" x14ac:dyDescent="0.25">
      <c r="A63" s="26" t="s">
        <v>44</v>
      </c>
      <c r="B63" s="13" t="s">
        <v>52</v>
      </c>
      <c r="C63" s="23">
        <v>5000</v>
      </c>
      <c r="D63" s="14">
        <v>0</v>
      </c>
      <c r="E63" s="14">
        <f t="shared" si="11"/>
        <v>5000</v>
      </c>
      <c r="F63" s="14">
        <v>0</v>
      </c>
    </row>
    <row r="64" spans="1:13" x14ac:dyDescent="0.25">
      <c r="A64" s="26" t="s">
        <v>45</v>
      </c>
      <c r="B64" s="13" t="s">
        <v>53</v>
      </c>
      <c r="C64" s="23">
        <v>14627.32</v>
      </c>
      <c r="D64" s="14">
        <v>11067.67</v>
      </c>
      <c r="E64" s="14">
        <f t="shared" si="11"/>
        <v>3559.6499999999996</v>
      </c>
      <c r="F64" s="14">
        <f t="shared" si="13"/>
        <v>75.664373241304631</v>
      </c>
    </row>
    <row r="65" spans="1:11" x14ac:dyDescent="0.25">
      <c r="A65" s="27" t="s">
        <v>46</v>
      </c>
      <c r="B65" s="16" t="s">
        <v>14</v>
      </c>
      <c r="C65" s="24">
        <f>C67</f>
        <v>542.4</v>
      </c>
      <c r="D65" s="22">
        <f>D67</f>
        <v>362.79</v>
      </c>
      <c r="E65" s="22">
        <f t="shared" si="11"/>
        <v>179.60999999999996</v>
      </c>
      <c r="F65" s="22">
        <f t="shared" si="13"/>
        <v>66.886061946902657</v>
      </c>
    </row>
    <row r="66" spans="1:11" x14ac:dyDescent="0.25">
      <c r="A66" s="26"/>
      <c r="B66" s="13" t="s">
        <v>6</v>
      </c>
      <c r="C66" s="24"/>
      <c r="D66" s="22"/>
      <c r="E66" s="14"/>
      <c r="F66" s="14"/>
    </row>
    <row r="67" spans="1:11" x14ac:dyDescent="0.25">
      <c r="A67" s="26" t="s">
        <v>47</v>
      </c>
      <c r="B67" s="13" t="s">
        <v>54</v>
      </c>
      <c r="C67" s="23">
        <v>542.4</v>
      </c>
      <c r="D67" s="14">
        <v>362.79</v>
      </c>
      <c r="E67" s="14">
        <f t="shared" si="11"/>
        <v>179.60999999999996</v>
      </c>
      <c r="F67" s="14">
        <f t="shared" si="13"/>
        <v>66.886061946902657</v>
      </c>
    </row>
    <row r="68" spans="1:11" x14ac:dyDescent="0.25">
      <c r="A68" s="27" t="s">
        <v>55</v>
      </c>
      <c r="B68" s="16" t="s">
        <v>13</v>
      </c>
      <c r="C68" s="24">
        <f>C70+C71+C72</f>
        <v>32743.919999999998</v>
      </c>
      <c r="D68" s="24">
        <f>D70+D71+D72</f>
        <v>18919.27</v>
      </c>
      <c r="E68" s="22">
        <f t="shared" si="11"/>
        <v>13824.649999999998</v>
      </c>
      <c r="F68" s="22">
        <f t="shared" si="13"/>
        <v>57.779490054947608</v>
      </c>
    </row>
    <row r="69" spans="1:11" x14ac:dyDescent="0.25">
      <c r="A69" s="26"/>
      <c r="B69" s="20" t="s">
        <v>6</v>
      </c>
      <c r="C69" s="14"/>
      <c r="D69" s="14"/>
      <c r="E69" s="14"/>
      <c r="F69" s="14"/>
    </row>
    <row r="70" spans="1:11" ht="25.5" x14ac:dyDescent="0.25">
      <c r="A70" s="26" t="s">
        <v>56</v>
      </c>
      <c r="B70" s="13" t="s">
        <v>58</v>
      </c>
      <c r="C70" s="23">
        <v>30873.52</v>
      </c>
      <c r="D70" s="14">
        <v>17739.349999999999</v>
      </c>
      <c r="E70" s="14">
        <f t="shared" si="11"/>
        <v>13134.170000000002</v>
      </c>
      <c r="F70" s="14">
        <f t="shared" si="13"/>
        <v>57.458138884066337</v>
      </c>
    </row>
    <row r="71" spans="1:11" x14ac:dyDescent="0.25">
      <c r="A71" s="26" t="s">
        <v>57</v>
      </c>
      <c r="B71" s="13" t="s">
        <v>59</v>
      </c>
      <c r="C71" s="14">
        <v>1273.0999999999999</v>
      </c>
      <c r="D71" s="14">
        <v>970.02</v>
      </c>
      <c r="E71" s="14">
        <f t="shared" si="11"/>
        <v>303.07999999999993</v>
      </c>
      <c r="F71" s="14">
        <f t="shared" si="13"/>
        <v>76.193543319456452</v>
      </c>
    </row>
    <row r="72" spans="1:11" ht="33.75" customHeight="1" x14ac:dyDescent="0.25">
      <c r="A72" s="26" t="s">
        <v>198</v>
      </c>
      <c r="B72" s="13" t="s">
        <v>199</v>
      </c>
      <c r="C72" s="14">
        <v>597.29999999999995</v>
      </c>
      <c r="D72" s="14">
        <v>209.9</v>
      </c>
      <c r="E72" s="14">
        <f t="shared" si="11"/>
        <v>387.4</v>
      </c>
      <c r="F72" s="14">
        <f t="shared" si="13"/>
        <v>35.141469948099783</v>
      </c>
    </row>
    <row r="73" spans="1:11" x14ac:dyDescent="0.25">
      <c r="A73" s="27" t="s">
        <v>60</v>
      </c>
      <c r="B73" s="16" t="s">
        <v>12</v>
      </c>
      <c r="C73" s="22">
        <f>+C76+C77+C78+C75</f>
        <v>165106.31</v>
      </c>
      <c r="D73" s="22">
        <f>+D76+D77+D78+D75</f>
        <v>109240.63</v>
      </c>
      <c r="E73" s="22">
        <f t="shared" si="11"/>
        <v>55865.679999999993</v>
      </c>
      <c r="F73" s="22">
        <f t="shared" si="13"/>
        <v>66.163812879108008</v>
      </c>
    </row>
    <row r="74" spans="1:11" x14ac:dyDescent="0.25">
      <c r="A74" s="26"/>
      <c r="B74" s="20" t="s">
        <v>6</v>
      </c>
      <c r="C74" s="14"/>
      <c r="D74" s="22"/>
      <c r="E74" s="14"/>
      <c r="F74" s="14"/>
    </row>
    <row r="75" spans="1:11" x14ac:dyDescent="0.25">
      <c r="A75" s="26" t="s">
        <v>61</v>
      </c>
      <c r="B75" s="20" t="s">
        <v>71</v>
      </c>
      <c r="C75" s="14">
        <v>900</v>
      </c>
      <c r="D75" s="14">
        <v>0</v>
      </c>
      <c r="E75" s="14">
        <f t="shared" si="11"/>
        <v>900</v>
      </c>
      <c r="F75" s="14">
        <f t="shared" si="13"/>
        <v>0</v>
      </c>
    </row>
    <row r="76" spans="1:11" x14ac:dyDescent="0.25">
      <c r="A76" s="26" t="s">
        <v>62</v>
      </c>
      <c r="B76" s="13" t="s">
        <v>72</v>
      </c>
      <c r="C76" s="23">
        <v>23902.2</v>
      </c>
      <c r="D76" s="14">
        <v>15318.59</v>
      </c>
      <c r="E76" s="14">
        <f t="shared" si="11"/>
        <v>8583.61</v>
      </c>
      <c r="F76" s="14">
        <f t="shared" si="13"/>
        <v>64.088619457623139</v>
      </c>
    </row>
    <row r="77" spans="1:11" x14ac:dyDescent="0.25">
      <c r="A77" s="26" t="s">
        <v>63</v>
      </c>
      <c r="B77" s="13" t="s">
        <v>73</v>
      </c>
      <c r="C77" s="23">
        <v>73679.41</v>
      </c>
      <c r="D77" s="14">
        <v>45203.66</v>
      </c>
      <c r="E77" s="14">
        <f t="shared" si="11"/>
        <v>28475.75</v>
      </c>
      <c r="F77" s="14">
        <f t="shared" si="13"/>
        <v>61.351821356875682</v>
      </c>
    </row>
    <row r="78" spans="1:11" x14ac:dyDescent="0.25">
      <c r="A78" s="26" t="s">
        <v>64</v>
      </c>
      <c r="B78" s="13" t="s">
        <v>74</v>
      </c>
      <c r="C78" s="14">
        <v>66624.7</v>
      </c>
      <c r="D78" s="14">
        <v>48718.38</v>
      </c>
      <c r="E78" s="14">
        <f t="shared" si="11"/>
        <v>17906.32</v>
      </c>
      <c r="F78" s="14">
        <f t="shared" si="13"/>
        <v>73.123601307022767</v>
      </c>
    </row>
    <row r="79" spans="1:11" x14ac:dyDescent="0.25">
      <c r="A79" s="38" t="s">
        <v>65</v>
      </c>
      <c r="B79" s="39" t="s">
        <v>11</v>
      </c>
      <c r="C79" s="22">
        <f>C82+C83+C81+C84</f>
        <v>664554.32999999996</v>
      </c>
      <c r="D79" s="22">
        <f>D82+D83+D81+D84</f>
        <v>309041.51999999996</v>
      </c>
      <c r="E79" s="22">
        <f t="shared" si="11"/>
        <v>355512.81</v>
      </c>
      <c r="F79" s="22">
        <f t="shared" si="13"/>
        <v>46.503574809301142</v>
      </c>
      <c r="G79" s="40"/>
      <c r="H79" s="40"/>
      <c r="I79" s="40"/>
      <c r="J79" s="40"/>
      <c r="K79" s="40"/>
    </row>
    <row r="80" spans="1:11" x14ac:dyDescent="0.25">
      <c r="A80" s="26"/>
      <c r="B80" s="20" t="s">
        <v>6</v>
      </c>
      <c r="C80" s="14"/>
      <c r="D80" s="14"/>
      <c r="E80" s="14"/>
      <c r="F80" s="14"/>
    </row>
    <row r="81" spans="1:13" x14ac:dyDescent="0.25">
      <c r="A81" s="26" t="s">
        <v>66</v>
      </c>
      <c r="B81" s="13" t="s">
        <v>75</v>
      </c>
      <c r="C81" s="14">
        <v>43466.080000000002</v>
      </c>
      <c r="D81" s="14">
        <v>20934.5</v>
      </c>
      <c r="E81" s="14">
        <f t="shared" si="11"/>
        <v>22531.58</v>
      </c>
      <c r="F81" s="14">
        <f t="shared" si="13"/>
        <v>48.162843302179539</v>
      </c>
    </row>
    <row r="82" spans="1:13" x14ac:dyDescent="0.25">
      <c r="A82" s="26" t="s">
        <v>67</v>
      </c>
      <c r="B82" s="13" t="s">
        <v>76</v>
      </c>
      <c r="C82" s="14">
        <v>536180.81000000006</v>
      </c>
      <c r="D82" s="14">
        <v>251820.76</v>
      </c>
      <c r="E82" s="14">
        <f t="shared" si="11"/>
        <v>284360.05000000005</v>
      </c>
      <c r="F82" s="14">
        <f t="shared" si="13"/>
        <v>46.965642056454797</v>
      </c>
      <c r="M82" s="46"/>
    </row>
    <row r="83" spans="1:13" x14ac:dyDescent="0.25">
      <c r="A83" s="26" t="s">
        <v>68</v>
      </c>
      <c r="B83" s="13" t="s">
        <v>77</v>
      </c>
      <c r="C83" s="14">
        <v>60101.23</v>
      </c>
      <c r="D83" s="14">
        <v>20721.04</v>
      </c>
      <c r="E83" s="14">
        <f t="shared" si="11"/>
        <v>39380.19</v>
      </c>
      <c r="F83" s="14">
        <f t="shared" si="13"/>
        <v>34.476898392928064</v>
      </c>
    </row>
    <row r="84" spans="1:13" x14ac:dyDescent="0.25">
      <c r="A84" s="26" t="s">
        <v>69</v>
      </c>
      <c r="B84" s="13" t="s">
        <v>78</v>
      </c>
      <c r="C84" s="14">
        <v>24806.21</v>
      </c>
      <c r="D84" s="14">
        <v>15565.22</v>
      </c>
      <c r="E84" s="14">
        <f t="shared" si="11"/>
        <v>9240.99</v>
      </c>
      <c r="F84" s="14">
        <f t="shared" si="13"/>
        <v>62.747271751710564</v>
      </c>
    </row>
    <row r="85" spans="1:13" x14ac:dyDescent="0.25">
      <c r="A85" s="27" t="s">
        <v>211</v>
      </c>
      <c r="B85" s="66" t="s">
        <v>213</v>
      </c>
      <c r="C85" s="22">
        <v>455.3</v>
      </c>
      <c r="D85" s="22">
        <v>0</v>
      </c>
      <c r="E85" s="22">
        <f t="shared" si="11"/>
        <v>455.3</v>
      </c>
      <c r="F85" s="22">
        <f t="shared" si="13"/>
        <v>0</v>
      </c>
    </row>
    <row r="86" spans="1:13" x14ac:dyDescent="0.25">
      <c r="A86" s="26" t="s">
        <v>212</v>
      </c>
      <c r="B86" s="67" t="s">
        <v>214</v>
      </c>
      <c r="C86" s="14">
        <v>455.3</v>
      </c>
      <c r="D86" s="14">
        <v>0</v>
      </c>
      <c r="E86" s="14">
        <f t="shared" si="11"/>
        <v>455.3</v>
      </c>
      <c r="F86" s="14">
        <f t="shared" si="13"/>
        <v>0</v>
      </c>
    </row>
    <row r="87" spans="1:13" x14ac:dyDescent="0.25">
      <c r="A87" s="27" t="s">
        <v>70</v>
      </c>
      <c r="B87" s="19" t="s">
        <v>10</v>
      </c>
      <c r="C87" s="22">
        <f>C89+C90+C92+C93+C91</f>
        <v>605519.14</v>
      </c>
      <c r="D87" s="22">
        <f>D89+D90+D92+D93+D91</f>
        <v>398762.61</v>
      </c>
      <c r="E87" s="22">
        <f>C87-D87</f>
        <v>206756.53000000003</v>
      </c>
      <c r="F87" s="22">
        <f t="shared" si="13"/>
        <v>65.854666460254251</v>
      </c>
    </row>
    <row r="88" spans="1:13" x14ac:dyDescent="0.25">
      <c r="A88" s="26"/>
      <c r="B88" s="13" t="s">
        <v>6</v>
      </c>
      <c r="C88" s="14"/>
      <c r="D88" s="22"/>
      <c r="E88" s="14"/>
      <c r="F88" s="14"/>
    </row>
    <row r="89" spans="1:13" x14ac:dyDescent="0.25">
      <c r="A89" s="26" t="s">
        <v>79</v>
      </c>
      <c r="B89" s="13" t="s">
        <v>83</v>
      </c>
      <c r="C89" s="14">
        <v>161403.91</v>
      </c>
      <c r="D89" s="14">
        <v>107224.49</v>
      </c>
      <c r="E89" s="14">
        <f t="shared" ref="E89:E114" si="14">C89-D89</f>
        <v>54179.42</v>
      </c>
      <c r="F89" s="14">
        <f t="shared" si="13"/>
        <v>66.432399314242133</v>
      </c>
    </row>
    <row r="90" spans="1:13" x14ac:dyDescent="0.25">
      <c r="A90" s="26" t="s">
        <v>125</v>
      </c>
      <c r="B90" s="13" t="s">
        <v>84</v>
      </c>
      <c r="C90" s="23">
        <v>265530.7</v>
      </c>
      <c r="D90" s="14">
        <v>172120.89</v>
      </c>
      <c r="E90" s="14">
        <f t="shared" si="14"/>
        <v>93409.81</v>
      </c>
      <c r="F90" s="14">
        <f t="shared" si="13"/>
        <v>64.821465088594266</v>
      </c>
    </row>
    <row r="91" spans="1:13" x14ac:dyDescent="0.25">
      <c r="A91" s="26" t="s">
        <v>128</v>
      </c>
      <c r="B91" s="13" t="s">
        <v>136</v>
      </c>
      <c r="C91" s="23">
        <v>100349.79</v>
      </c>
      <c r="D91" s="14">
        <v>65919.649999999994</v>
      </c>
      <c r="E91" s="14">
        <f t="shared" si="14"/>
        <v>34430.14</v>
      </c>
      <c r="F91" s="14">
        <f t="shared" si="13"/>
        <v>65.689873391862605</v>
      </c>
    </row>
    <row r="92" spans="1:13" x14ac:dyDescent="0.25">
      <c r="A92" s="26" t="s">
        <v>80</v>
      </c>
      <c r="B92" s="13" t="s">
        <v>89</v>
      </c>
      <c r="C92" s="14">
        <v>19148.7</v>
      </c>
      <c r="D92" s="14">
        <v>14934.2</v>
      </c>
      <c r="E92" s="14">
        <f t="shared" si="14"/>
        <v>4214.5</v>
      </c>
      <c r="F92" s="14">
        <f t="shared" ref="F92:F114" si="15">D92*100/C92</f>
        <v>77.990672996078061</v>
      </c>
    </row>
    <row r="93" spans="1:13" x14ac:dyDescent="0.25">
      <c r="A93" s="26" t="s">
        <v>81</v>
      </c>
      <c r="B93" s="13" t="s">
        <v>90</v>
      </c>
      <c r="C93" s="14">
        <v>59086.04</v>
      </c>
      <c r="D93" s="14">
        <v>38563.379999999997</v>
      </c>
      <c r="E93" s="14">
        <f t="shared" si="14"/>
        <v>20522.660000000003</v>
      </c>
      <c r="F93" s="14">
        <f t="shared" si="15"/>
        <v>65.266482573548672</v>
      </c>
    </row>
    <row r="94" spans="1:13" x14ac:dyDescent="0.25">
      <c r="A94" s="27" t="s">
        <v>82</v>
      </c>
      <c r="B94" s="16" t="s">
        <v>9</v>
      </c>
      <c r="C94" s="22">
        <f>C96+C97</f>
        <v>152892.46</v>
      </c>
      <c r="D94" s="22">
        <f>SUM(D96:D97)</f>
        <v>102311.11000000002</v>
      </c>
      <c r="E94" s="22">
        <f t="shared" si="14"/>
        <v>50581.349999999977</v>
      </c>
      <c r="F94" s="22">
        <f t="shared" si="15"/>
        <v>66.917040905745139</v>
      </c>
    </row>
    <row r="95" spans="1:13" x14ac:dyDescent="0.25">
      <c r="A95" s="26"/>
      <c r="B95" s="13" t="s">
        <v>6</v>
      </c>
      <c r="C95" s="14"/>
      <c r="D95" s="14"/>
      <c r="E95" s="14"/>
      <c r="F95" s="14"/>
    </row>
    <row r="96" spans="1:13" x14ac:dyDescent="0.25">
      <c r="A96" s="26" t="s">
        <v>85</v>
      </c>
      <c r="B96" s="13" t="s">
        <v>86</v>
      </c>
      <c r="C96" s="14">
        <v>104774.93</v>
      </c>
      <c r="D96" s="14">
        <v>68904.63</v>
      </c>
      <c r="E96" s="14">
        <f t="shared" si="14"/>
        <v>35870.299999999988</v>
      </c>
      <c r="F96" s="14">
        <f t="shared" si="15"/>
        <v>65.764424753135131</v>
      </c>
    </row>
    <row r="97" spans="1:6" ht="25.5" x14ac:dyDescent="0.25">
      <c r="A97" s="26" t="s">
        <v>87</v>
      </c>
      <c r="B97" s="13" t="s">
        <v>88</v>
      </c>
      <c r="C97" s="14">
        <v>48117.53</v>
      </c>
      <c r="D97" s="14">
        <v>33406.480000000003</v>
      </c>
      <c r="E97" s="14">
        <f t="shared" si="14"/>
        <v>14711.049999999996</v>
      </c>
      <c r="F97" s="14">
        <f t="shared" si="15"/>
        <v>69.426838825683703</v>
      </c>
    </row>
    <row r="98" spans="1:6" x14ac:dyDescent="0.25">
      <c r="A98" s="27" t="s">
        <v>91</v>
      </c>
      <c r="B98" s="16" t="s">
        <v>8</v>
      </c>
      <c r="C98" s="22">
        <f>C100+C101+C102+C103+C104</f>
        <v>89846.399999999994</v>
      </c>
      <c r="D98" s="22">
        <f>D100+D101+D102+D103+D104</f>
        <v>60687.45</v>
      </c>
      <c r="E98" s="22">
        <f t="shared" si="14"/>
        <v>29158.949999999997</v>
      </c>
      <c r="F98" s="22">
        <f t="shared" si="15"/>
        <v>67.545778128005139</v>
      </c>
    </row>
    <row r="99" spans="1:6" x14ac:dyDescent="0.25">
      <c r="A99" s="26"/>
      <c r="B99" s="13" t="s">
        <v>6</v>
      </c>
      <c r="C99" s="22"/>
      <c r="D99" s="14"/>
      <c r="E99" s="14"/>
      <c r="F99" s="14"/>
    </row>
    <row r="100" spans="1:6" x14ac:dyDescent="0.25">
      <c r="A100" s="26" t="s">
        <v>92</v>
      </c>
      <c r="B100" s="13" t="s">
        <v>98</v>
      </c>
      <c r="C100" s="14">
        <v>1546.8</v>
      </c>
      <c r="D100" s="14">
        <v>934.96</v>
      </c>
      <c r="E100" s="14">
        <f t="shared" si="14"/>
        <v>611.83999999999992</v>
      </c>
      <c r="F100" s="14">
        <f t="shared" si="15"/>
        <v>60.444789242306697</v>
      </c>
    </row>
    <row r="101" spans="1:6" x14ac:dyDescent="0.25">
      <c r="A101" s="26" t="s">
        <v>93</v>
      </c>
      <c r="B101" s="13" t="s">
        <v>99</v>
      </c>
      <c r="C101" s="14">
        <v>32747.5</v>
      </c>
      <c r="D101" s="14">
        <v>23974.48</v>
      </c>
      <c r="E101" s="14">
        <f t="shared" si="14"/>
        <v>8773.02</v>
      </c>
      <c r="F101" s="14">
        <f t="shared" si="15"/>
        <v>73.210107641804711</v>
      </c>
    </row>
    <row r="102" spans="1:6" x14ac:dyDescent="0.25">
      <c r="A102" s="26" t="s">
        <v>94</v>
      </c>
      <c r="B102" s="13" t="s">
        <v>100</v>
      </c>
      <c r="C102" s="23">
        <v>30753.3</v>
      </c>
      <c r="D102" s="14">
        <v>17178.86</v>
      </c>
      <c r="E102" s="14">
        <f t="shared" si="14"/>
        <v>13574.439999999999</v>
      </c>
      <c r="F102" s="14">
        <f t="shared" si="15"/>
        <v>55.860216627158714</v>
      </c>
    </row>
    <row r="103" spans="1:6" x14ac:dyDescent="0.25">
      <c r="A103" s="26" t="s">
        <v>95</v>
      </c>
      <c r="B103" s="13" t="s">
        <v>101</v>
      </c>
      <c r="C103" s="14">
        <v>4861.7</v>
      </c>
      <c r="D103" s="14">
        <v>4215.3500000000004</v>
      </c>
      <c r="E103" s="14">
        <f t="shared" si="14"/>
        <v>646.34999999999945</v>
      </c>
      <c r="F103" s="14">
        <f t="shared" si="15"/>
        <v>86.705267704712355</v>
      </c>
    </row>
    <row r="104" spans="1:6" x14ac:dyDescent="0.25">
      <c r="A104" s="26" t="s">
        <v>96</v>
      </c>
      <c r="B104" s="13" t="s">
        <v>102</v>
      </c>
      <c r="C104" s="23">
        <v>19937.099999999999</v>
      </c>
      <c r="D104" s="14">
        <v>14383.8</v>
      </c>
      <c r="E104" s="14">
        <f t="shared" si="14"/>
        <v>5553.2999999999993</v>
      </c>
      <c r="F104" s="14">
        <f t="shared" si="15"/>
        <v>72.1458988518892</v>
      </c>
    </row>
    <row r="105" spans="1:6" x14ac:dyDescent="0.25">
      <c r="A105" s="27" t="s">
        <v>97</v>
      </c>
      <c r="B105" s="16" t="s">
        <v>7</v>
      </c>
      <c r="C105" s="24">
        <f>C107+C109+C108</f>
        <v>77092.25</v>
      </c>
      <c r="D105" s="24">
        <f>D107+D109+D108</f>
        <v>52568.579999999994</v>
      </c>
      <c r="E105" s="22">
        <f t="shared" si="14"/>
        <v>24523.670000000006</v>
      </c>
      <c r="F105" s="22">
        <f t="shared" si="15"/>
        <v>68.189188926253919</v>
      </c>
    </row>
    <row r="106" spans="1:6" x14ac:dyDescent="0.25">
      <c r="A106" s="26"/>
      <c r="B106" s="13" t="s">
        <v>6</v>
      </c>
      <c r="C106" s="23"/>
      <c r="D106" s="14"/>
      <c r="E106" s="14"/>
      <c r="F106" s="14"/>
    </row>
    <row r="107" spans="1:6" x14ac:dyDescent="0.25">
      <c r="A107" s="26" t="s">
        <v>103</v>
      </c>
      <c r="B107" s="13" t="s">
        <v>104</v>
      </c>
      <c r="C107" s="23">
        <v>60545.18</v>
      </c>
      <c r="D107" s="14">
        <v>40740.92</v>
      </c>
      <c r="E107" s="14">
        <f t="shared" si="14"/>
        <v>19804.260000000002</v>
      </c>
      <c r="F107" s="14">
        <f t="shared" si="15"/>
        <v>67.290112937148749</v>
      </c>
    </row>
    <row r="108" spans="1:6" x14ac:dyDescent="0.25">
      <c r="A108" s="26" t="s">
        <v>200</v>
      </c>
      <c r="B108" s="13" t="s">
        <v>201</v>
      </c>
      <c r="C108" s="23">
        <v>479.1</v>
      </c>
      <c r="D108" s="14">
        <v>257.60000000000002</v>
      </c>
      <c r="E108" s="14">
        <f t="shared" si="14"/>
        <v>221.5</v>
      </c>
      <c r="F108" s="14">
        <f t="shared" si="15"/>
        <v>53.767480692965982</v>
      </c>
    </row>
    <row r="109" spans="1:6" x14ac:dyDescent="0.25">
      <c r="A109" s="26" t="s">
        <v>129</v>
      </c>
      <c r="B109" s="13" t="s">
        <v>130</v>
      </c>
      <c r="C109" s="23">
        <v>16067.97</v>
      </c>
      <c r="D109" s="14">
        <v>11570.06</v>
      </c>
      <c r="E109" s="14">
        <f t="shared" si="14"/>
        <v>4497.91</v>
      </c>
      <c r="F109" s="14">
        <f t="shared" si="15"/>
        <v>72.006980346615038</v>
      </c>
    </row>
    <row r="110" spans="1:6" x14ac:dyDescent="0.25">
      <c r="A110" s="27" t="s">
        <v>105</v>
      </c>
      <c r="B110" s="16" t="s">
        <v>5</v>
      </c>
      <c r="C110" s="24">
        <f>C112</f>
        <v>24180.59</v>
      </c>
      <c r="D110" s="22">
        <f>D112</f>
        <v>15360.45</v>
      </c>
      <c r="E110" s="22">
        <f t="shared" si="14"/>
        <v>8820.14</v>
      </c>
      <c r="F110" s="22">
        <f t="shared" si="15"/>
        <v>63.52388423938374</v>
      </c>
    </row>
    <row r="111" spans="1:6" x14ac:dyDescent="0.25">
      <c r="A111" s="26"/>
      <c r="B111" s="13" t="s">
        <v>6</v>
      </c>
      <c r="C111" s="24"/>
      <c r="D111" s="22"/>
      <c r="E111" s="14"/>
      <c r="F111" s="14"/>
    </row>
    <row r="112" spans="1:6" x14ac:dyDescent="0.25">
      <c r="A112" s="26" t="s">
        <v>106</v>
      </c>
      <c r="B112" s="13" t="s">
        <v>107</v>
      </c>
      <c r="C112" s="23">
        <v>24180.59</v>
      </c>
      <c r="D112" s="14">
        <v>15360.45</v>
      </c>
      <c r="E112" s="14">
        <f t="shared" si="14"/>
        <v>8820.14</v>
      </c>
      <c r="F112" s="14">
        <f t="shared" si="15"/>
        <v>63.52388423938374</v>
      </c>
    </row>
    <row r="113" spans="1:8" x14ac:dyDescent="0.25">
      <c r="A113" s="27" t="s">
        <v>137</v>
      </c>
      <c r="B113" s="16" t="s">
        <v>138</v>
      </c>
      <c r="C113" s="24">
        <f>C114</f>
        <v>24400.2</v>
      </c>
      <c r="D113" s="24">
        <f>D114</f>
        <v>9702.6</v>
      </c>
      <c r="E113" s="22">
        <f t="shared" si="14"/>
        <v>14697.6</v>
      </c>
      <c r="F113" s="14">
        <f t="shared" si="15"/>
        <v>39.764428160424913</v>
      </c>
    </row>
    <row r="114" spans="1:8" x14ac:dyDescent="0.25">
      <c r="A114" s="26" t="s">
        <v>139</v>
      </c>
      <c r="B114" s="13" t="s">
        <v>140</v>
      </c>
      <c r="C114" s="23">
        <v>24400.2</v>
      </c>
      <c r="D114" s="14">
        <v>9702.6</v>
      </c>
      <c r="E114" s="14">
        <f t="shared" si="14"/>
        <v>14697.6</v>
      </c>
      <c r="F114" s="14">
        <f t="shared" si="15"/>
        <v>39.764428160424913</v>
      </c>
    </row>
    <row r="115" spans="1:8" x14ac:dyDescent="0.25">
      <c r="A115" s="26" t="s">
        <v>37</v>
      </c>
      <c r="B115" s="16" t="s">
        <v>4</v>
      </c>
      <c r="C115" s="35">
        <f>C7-C54</f>
        <v>-91947.059999999823</v>
      </c>
      <c r="D115" s="35">
        <f>D7-D54</f>
        <v>75660.39000000013</v>
      </c>
      <c r="E115" s="14" t="s">
        <v>37</v>
      </c>
      <c r="F115" s="14" t="s">
        <v>37</v>
      </c>
      <c r="H115" s="4"/>
    </row>
    <row r="116" spans="1:8" x14ac:dyDescent="0.25">
      <c r="A116" s="26" t="s">
        <v>208</v>
      </c>
      <c r="B116" s="16" t="s">
        <v>153</v>
      </c>
      <c r="C116" s="24">
        <f>C117+C118</f>
        <v>80000</v>
      </c>
      <c r="D116" s="24">
        <f t="shared" ref="D116" si="16">D117+D118</f>
        <v>0</v>
      </c>
      <c r="E116" s="14" t="s">
        <v>37</v>
      </c>
      <c r="F116" s="14" t="s">
        <v>37</v>
      </c>
      <c r="H116" s="4"/>
    </row>
    <row r="117" spans="1:8" ht="25.5" x14ac:dyDescent="0.25">
      <c r="A117" s="26" t="s">
        <v>157</v>
      </c>
      <c r="B117" s="13" t="s">
        <v>154</v>
      </c>
      <c r="C117" s="23">
        <v>240000</v>
      </c>
      <c r="D117" s="23">
        <v>55000</v>
      </c>
      <c r="E117" s="14" t="s">
        <v>37</v>
      </c>
      <c r="F117" s="14" t="s">
        <v>37</v>
      </c>
      <c r="H117" s="4"/>
    </row>
    <row r="118" spans="1:8" ht="25.5" x14ac:dyDescent="0.25">
      <c r="A118" s="26" t="s">
        <v>158</v>
      </c>
      <c r="B118" s="13" t="s">
        <v>155</v>
      </c>
      <c r="C118" s="23">
        <v>-160000</v>
      </c>
      <c r="D118" s="23">
        <v>-55000</v>
      </c>
      <c r="E118" s="14" t="s">
        <v>37</v>
      </c>
      <c r="F118" s="14" t="s">
        <v>37</v>
      </c>
      <c r="H118" s="4"/>
    </row>
    <row r="119" spans="1:8" ht="25.5" x14ac:dyDescent="0.25">
      <c r="A119" s="26" t="s">
        <v>207</v>
      </c>
      <c r="B119" s="66" t="s">
        <v>202</v>
      </c>
      <c r="C119" s="23">
        <f>C120+C121</f>
        <v>0</v>
      </c>
      <c r="D119" s="23">
        <f>D120+D121</f>
        <v>0</v>
      </c>
      <c r="E119" s="14" t="s">
        <v>37</v>
      </c>
      <c r="F119" s="14" t="s">
        <v>37</v>
      </c>
      <c r="H119" s="4"/>
    </row>
    <row r="120" spans="1:8" ht="38.25" x14ac:dyDescent="0.25">
      <c r="A120" s="26" t="s">
        <v>205</v>
      </c>
      <c r="B120" s="13" t="s">
        <v>203</v>
      </c>
      <c r="C120" s="23">
        <v>0</v>
      </c>
      <c r="D120" s="23">
        <v>0</v>
      </c>
      <c r="E120" s="14" t="s">
        <v>37</v>
      </c>
      <c r="F120" s="14" t="s">
        <v>37</v>
      </c>
      <c r="H120" s="4"/>
    </row>
    <row r="121" spans="1:8" ht="30" customHeight="1" x14ac:dyDescent="0.25">
      <c r="A121" s="26" t="s">
        <v>206</v>
      </c>
      <c r="B121" s="13" t="s">
        <v>204</v>
      </c>
      <c r="C121" s="23">
        <v>0</v>
      </c>
      <c r="D121" s="23">
        <v>0</v>
      </c>
      <c r="E121" s="14" t="s">
        <v>37</v>
      </c>
      <c r="F121" s="14" t="s">
        <v>37</v>
      </c>
      <c r="H121" s="4"/>
    </row>
    <row r="122" spans="1:8" x14ac:dyDescent="0.25">
      <c r="A122" s="26" t="s">
        <v>159</v>
      </c>
      <c r="B122" s="16" t="s">
        <v>3</v>
      </c>
      <c r="C122" s="22">
        <f>C123+C124</f>
        <v>11947.099999999627</v>
      </c>
      <c r="D122" s="22">
        <f>D123+D124</f>
        <v>-75660.39000000013</v>
      </c>
      <c r="E122" s="22" t="s">
        <v>37</v>
      </c>
      <c r="F122" s="22" t="s">
        <v>37</v>
      </c>
    </row>
    <row r="123" spans="1:8" x14ac:dyDescent="0.25">
      <c r="A123" s="26" t="s">
        <v>160</v>
      </c>
      <c r="B123" s="13" t="s">
        <v>2</v>
      </c>
      <c r="C123" s="14">
        <v>-2240122.2000000002</v>
      </c>
      <c r="D123" s="14">
        <v>-1554469.55</v>
      </c>
      <c r="E123" s="14" t="s">
        <v>37</v>
      </c>
      <c r="F123" s="22" t="s">
        <v>37</v>
      </c>
    </row>
    <row r="124" spans="1:8" x14ac:dyDescent="0.25">
      <c r="A124" s="26" t="s">
        <v>161</v>
      </c>
      <c r="B124" s="13" t="s">
        <v>1</v>
      </c>
      <c r="C124" s="14">
        <v>2252069.2999999998</v>
      </c>
      <c r="D124" s="23">
        <v>1478809.16</v>
      </c>
      <c r="E124" s="14" t="s">
        <v>37</v>
      </c>
      <c r="F124" s="22" t="s">
        <v>37</v>
      </c>
    </row>
    <row r="125" spans="1:8" ht="21" customHeight="1" x14ac:dyDescent="0.25">
      <c r="A125" s="26" t="s">
        <v>37</v>
      </c>
      <c r="B125" s="16" t="s">
        <v>0</v>
      </c>
      <c r="C125" s="22">
        <f>C122+C116+C119</f>
        <v>91947.099999999627</v>
      </c>
      <c r="D125" s="22">
        <f>D122+D116+D119</f>
        <v>-75660.39000000013</v>
      </c>
      <c r="E125" s="22" t="s">
        <v>37</v>
      </c>
      <c r="F125" s="22" t="s">
        <v>37</v>
      </c>
    </row>
    <row r="126" spans="1:8" ht="39" customHeight="1" x14ac:dyDescent="0.25">
      <c r="A126" s="74" t="s">
        <v>217</v>
      </c>
      <c r="B126" s="74"/>
      <c r="C126" s="64"/>
      <c r="D126" s="72" t="s">
        <v>218</v>
      </c>
      <c r="E126" s="72"/>
      <c r="F126" s="72"/>
      <c r="G126" s="65"/>
    </row>
    <row r="127" spans="1:8" ht="12.75" customHeight="1" x14ac:dyDescent="0.25">
      <c r="A127" s="43"/>
      <c r="B127" s="43"/>
      <c r="C127" s="44"/>
      <c r="D127" s="62"/>
      <c r="E127" s="62"/>
      <c r="F127" s="62"/>
    </row>
    <row r="128" spans="1:8" ht="30.75" customHeight="1" x14ac:dyDescent="0.25">
      <c r="A128" s="70" t="s">
        <v>216</v>
      </c>
      <c r="B128" s="71"/>
      <c r="C128" s="71"/>
      <c r="D128" s="1"/>
      <c r="E128" s="1"/>
      <c r="F128" s="1"/>
    </row>
    <row r="135" spans="5:5" x14ac:dyDescent="0.25">
      <c r="E135" s="63"/>
    </row>
  </sheetData>
  <mergeCells count="5">
    <mergeCell ref="A2:F3"/>
    <mergeCell ref="A128:C128"/>
    <mergeCell ref="D126:F126"/>
    <mergeCell ref="E4:F4"/>
    <mergeCell ref="A126:B126"/>
  </mergeCells>
  <pageMargins left="0.59055118110236227" right="0" top="0" bottom="0.15748031496062992" header="0.31496062992125984" footer="0.31496062992125984"/>
  <pageSetup paperSize="9" scale="62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4"/>
  <sheetViews>
    <sheetView topLeftCell="A49" workbookViewId="0">
      <selection activeCell="B53" sqref="B53"/>
    </sheetView>
  </sheetViews>
  <sheetFormatPr defaultRowHeight="15" x14ac:dyDescent="0.25"/>
  <cols>
    <col min="1" max="1" width="17.85546875" customWidth="1"/>
    <col min="2" max="2" width="23.28515625" customWidth="1"/>
    <col min="3" max="3" width="11.28515625" customWidth="1"/>
    <col min="4" max="5" width="11.42578125" customWidth="1"/>
    <col min="6" max="6" width="7.5703125" customWidth="1"/>
    <col min="7" max="7" width="10.28515625" customWidth="1"/>
    <col min="8" max="8" width="10.5703125" customWidth="1"/>
    <col min="9" max="9" width="10.42578125" customWidth="1"/>
    <col min="10" max="10" width="8.7109375" customWidth="1"/>
    <col min="11" max="11" width="13.7109375" customWidth="1"/>
  </cols>
  <sheetData>
    <row r="2" spans="1:11" x14ac:dyDescent="0.25">
      <c r="A2" s="68" t="s">
        <v>191</v>
      </c>
      <c r="B2" s="69"/>
      <c r="C2" s="69"/>
      <c r="D2" s="69"/>
      <c r="E2" s="69"/>
      <c r="F2" s="69"/>
    </row>
    <row r="3" spans="1:11" ht="24" customHeight="1" x14ac:dyDescent="0.25">
      <c r="A3" s="69"/>
      <c r="B3" s="69"/>
      <c r="C3" s="69"/>
      <c r="D3" s="69"/>
      <c r="E3" s="69"/>
      <c r="F3" s="69"/>
    </row>
    <row r="4" spans="1:11" ht="20.25" x14ac:dyDescent="0.3">
      <c r="B4" s="2"/>
      <c r="C4" s="3"/>
      <c r="D4" s="3"/>
      <c r="E4" s="75" t="s">
        <v>35</v>
      </c>
      <c r="F4" s="75"/>
    </row>
    <row r="5" spans="1:11" ht="20.25" x14ac:dyDescent="0.3">
      <c r="B5" s="76" t="s">
        <v>195</v>
      </c>
      <c r="C5" s="76"/>
      <c r="D5" s="76"/>
      <c r="E5" s="76"/>
      <c r="F5" s="76"/>
      <c r="G5" s="77" t="s">
        <v>196</v>
      </c>
      <c r="H5" s="78"/>
      <c r="I5" s="78"/>
      <c r="J5" s="79"/>
    </row>
    <row r="6" spans="1:11" ht="38.25" x14ac:dyDescent="0.25">
      <c r="A6" s="28" t="s">
        <v>110</v>
      </c>
      <c r="B6" s="5" t="s">
        <v>38</v>
      </c>
      <c r="C6" s="6" t="s">
        <v>34</v>
      </c>
      <c r="D6" s="6" t="s">
        <v>32</v>
      </c>
      <c r="E6" s="7" t="s">
        <v>31</v>
      </c>
      <c r="F6" s="8" t="s">
        <v>33</v>
      </c>
      <c r="G6" s="6" t="s">
        <v>34</v>
      </c>
      <c r="H6" s="6" t="s">
        <v>32</v>
      </c>
      <c r="I6" s="7" t="s">
        <v>31</v>
      </c>
      <c r="J6" s="8" t="s">
        <v>33</v>
      </c>
      <c r="K6" s="51" t="s">
        <v>197</v>
      </c>
    </row>
    <row r="7" spans="1:11" x14ac:dyDescent="0.25">
      <c r="A7" s="25">
        <v>1</v>
      </c>
      <c r="B7" s="5">
        <v>2</v>
      </c>
      <c r="C7" s="6">
        <v>3</v>
      </c>
      <c r="D7" s="6">
        <v>4</v>
      </c>
      <c r="E7" s="7">
        <v>5</v>
      </c>
      <c r="F7" s="9">
        <v>6</v>
      </c>
      <c r="G7" s="49">
        <v>7</v>
      </c>
      <c r="H7" s="49">
        <v>8</v>
      </c>
      <c r="I7" s="49">
        <v>9</v>
      </c>
      <c r="J7" s="49">
        <v>10</v>
      </c>
      <c r="K7" s="50">
        <v>11</v>
      </c>
    </row>
    <row r="8" spans="1:11" x14ac:dyDescent="0.25">
      <c r="A8" s="27" t="s">
        <v>165</v>
      </c>
      <c r="B8" s="10" t="s">
        <v>30</v>
      </c>
      <c r="C8" s="22">
        <f>C10+C24+C46</f>
        <v>2231969.7999999998</v>
      </c>
      <c r="D8" s="22">
        <f>D10+D24+D46</f>
        <v>1918492.929</v>
      </c>
      <c r="E8" s="12">
        <f t="shared" ref="E8:E25" si="0">C8-D8</f>
        <v>313476.87099999981</v>
      </c>
      <c r="F8" s="12">
        <f>D8*100/C8</f>
        <v>85.955147287387149</v>
      </c>
      <c r="G8" s="47">
        <v>2055025.3</v>
      </c>
      <c r="H8" s="47">
        <v>1904231.6</v>
      </c>
      <c r="I8" s="47">
        <f>H8-G8</f>
        <v>-150793.69999999995</v>
      </c>
      <c r="J8" s="47">
        <f>H8/G8*100</f>
        <v>92.662197394844725</v>
      </c>
      <c r="K8" s="55">
        <f>D8-H8</f>
        <v>14261.328999999911</v>
      </c>
    </row>
    <row r="9" spans="1:11" x14ac:dyDescent="0.25">
      <c r="A9" s="27" t="s">
        <v>164</v>
      </c>
      <c r="B9" s="10" t="s">
        <v>135</v>
      </c>
      <c r="C9" s="22">
        <f>C10+C24</f>
        <v>1370904.9</v>
      </c>
      <c r="D9" s="22">
        <f>D10+D24</f>
        <v>1090309.2</v>
      </c>
      <c r="E9" s="12">
        <f t="shared" si="0"/>
        <v>280595.69999999995</v>
      </c>
      <c r="F9" s="12">
        <f>D9*100/C9</f>
        <v>79.532081328179657</v>
      </c>
      <c r="G9" s="47">
        <v>1345539.9</v>
      </c>
      <c r="H9" s="47">
        <v>1207121.6000000001</v>
      </c>
      <c r="I9" s="47">
        <f t="shared" ref="I9:I54" si="1">H9-G9</f>
        <v>-138418.29999999981</v>
      </c>
      <c r="J9" s="47">
        <f t="shared" ref="J9:J54" si="2">H9/G9*100</f>
        <v>89.712805989625437</v>
      </c>
      <c r="K9" s="55">
        <f t="shared" ref="K9:K53" si="3">D9-H9</f>
        <v>-116812.40000000014</v>
      </c>
    </row>
    <row r="10" spans="1:11" x14ac:dyDescent="0.25">
      <c r="A10" s="27" t="s">
        <v>164</v>
      </c>
      <c r="B10" s="10" t="s">
        <v>29</v>
      </c>
      <c r="C10" s="22">
        <f>C11+C12+C13+C14+C15+C16+C20</f>
        <v>1268670.7</v>
      </c>
      <c r="D10" s="22">
        <f>D11+D12+D13+D14+D15+D16+D20</f>
        <v>995661.89999999991</v>
      </c>
      <c r="E10" s="11">
        <f t="shared" ref="E10" si="4">E11+E12+E13+E14+E15+E16+E20</f>
        <v>273008.79999999993</v>
      </c>
      <c r="F10" s="12">
        <f t="shared" ref="F10:F24" si="5">D10*100/C10</f>
        <v>78.480720016628425</v>
      </c>
      <c r="G10" s="47">
        <v>1220396.6000000001</v>
      </c>
      <c r="H10" s="47">
        <v>1098195.7</v>
      </c>
      <c r="I10" s="47">
        <f t="shared" si="1"/>
        <v>-122200.90000000014</v>
      </c>
      <c r="J10" s="47">
        <f t="shared" si="2"/>
        <v>89.986787901572313</v>
      </c>
      <c r="K10" s="55">
        <f t="shared" si="3"/>
        <v>-102533.80000000005</v>
      </c>
    </row>
    <row r="11" spans="1:11" ht="37.9" customHeight="1" x14ac:dyDescent="0.25">
      <c r="A11" s="27" t="s">
        <v>162</v>
      </c>
      <c r="B11" s="16" t="s">
        <v>28</v>
      </c>
      <c r="C11" s="24">
        <v>723375</v>
      </c>
      <c r="D11" s="22">
        <v>450239.7</v>
      </c>
      <c r="E11" s="12">
        <f t="shared" si="0"/>
        <v>273135.3</v>
      </c>
      <c r="F11" s="12">
        <f t="shared" si="5"/>
        <v>62.241534473820636</v>
      </c>
      <c r="G11" s="47">
        <v>704627.19999999995</v>
      </c>
      <c r="H11" s="47">
        <v>591650.19999999995</v>
      </c>
      <c r="I11" s="47">
        <f t="shared" si="1"/>
        <v>-112977</v>
      </c>
      <c r="J11" s="47">
        <f t="shared" si="2"/>
        <v>83.966415148322397</v>
      </c>
      <c r="K11" s="55">
        <f t="shared" si="3"/>
        <v>-141410.49999999994</v>
      </c>
    </row>
    <row r="12" spans="1:11" ht="25.5" x14ac:dyDescent="0.25">
      <c r="A12" s="27" t="s">
        <v>163</v>
      </c>
      <c r="B12" s="16" t="s">
        <v>27</v>
      </c>
      <c r="C12" s="22">
        <v>531055.69999999995</v>
      </c>
      <c r="D12" s="22">
        <v>531619.19999999995</v>
      </c>
      <c r="E12" s="12">
        <f t="shared" si="0"/>
        <v>-563.5</v>
      </c>
      <c r="F12" s="12">
        <f t="shared" si="5"/>
        <v>100.10610939681091</v>
      </c>
      <c r="G12" s="47">
        <v>500290.7</v>
      </c>
      <c r="H12" s="47">
        <v>491779.8</v>
      </c>
      <c r="I12" s="47">
        <f t="shared" si="1"/>
        <v>-8510.9000000000233</v>
      </c>
      <c r="J12" s="47">
        <f t="shared" si="2"/>
        <v>98.298809072405305</v>
      </c>
      <c r="K12" s="55">
        <f t="shared" si="3"/>
        <v>39839.399999999965</v>
      </c>
    </row>
    <row r="13" spans="1:11" ht="63.75" x14ac:dyDescent="0.25">
      <c r="A13" s="27" t="s">
        <v>166</v>
      </c>
      <c r="B13" s="16" t="s">
        <v>26</v>
      </c>
      <c r="C13" s="22">
        <v>1237.7</v>
      </c>
      <c r="D13" s="22">
        <v>1270.5999999999999</v>
      </c>
      <c r="E13" s="12">
        <f t="shared" si="0"/>
        <v>-32.899999999999864</v>
      </c>
      <c r="F13" s="12">
        <f t="shared" si="5"/>
        <v>102.65815625757452</v>
      </c>
      <c r="G13" s="47">
        <v>1248.4000000000001</v>
      </c>
      <c r="H13" s="47">
        <v>1193.5</v>
      </c>
      <c r="I13" s="47">
        <f t="shared" si="1"/>
        <v>-54.900000000000091</v>
      </c>
      <c r="J13" s="47">
        <f t="shared" si="2"/>
        <v>95.602371034924687</v>
      </c>
      <c r="K13" s="55">
        <f t="shared" si="3"/>
        <v>77.099999999999909</v>
      </c>
    </row>
    <row r="14" spans="1:11" ht="40.9" customHeight="1" x14ac:dyDescent="0.25">
      <c r="A14" s="27" t="s">
        <v>167</v>
      </c>
      <c r="B14" s="16" t="s">
        <v>168</v>
      </c>
      <c r="C14" s="24">
        <v>8527.1</v>
      </c>
      <c r="D14" s="22">
        <v>8155</v>
      </c>
      <c r="E14" s="12">
        <f t="shared" si="0"/>
        <v>372.10000000000036</v>
      </c>
      <c r="F14" s="12">
        <f t="shared" si="5"/>
        <v>95.636265553353425</v>
      </c>
      <c r="G14" s="47">
        <v>10257.5</v>
      </c>
      <c r="H14" s="47">
        <v>9693.1</v>
      </c>
      <c r="I14" s="47">
        <f t="shared" si="1"/>
        <v>-564.39999999999964</v>
      </c>
      <c r="J14" s="47">
        <f t="shared" si="2"/>
        <v>94.497684621009029</v>
      </c>
      <c r="K14" s="55">
        <f t="shared" si="3"/>
        <v>-1538.1000000000004</v>
      </c>
    </row>
    <row r="15" spans="1:11" ht="44.45" customHeight="1" x14ac:dyDescent="0.25">
      <c r="A15" s="27" t="s">
        <v>169</v>
      </c>
      <c r="B15" s="16" t="s">
        <v>25</v>
      </c>
      <c r="C15" s="22">
        <v>717.3</v>
      </c>
      <c r="D15" s="22">
        <v>741.8</v>
      </c>
      <c r="E15" s="12">
        <f t="shared" si="0"/>
        <v>-24.5</v>
      </c>
      <c r="F15" s="12">
        <f t="shared" si="5"/>
        <v>103.41558622612575</v>
      </c>
      <c r="G15" s="47">
        <v>642</v>
      </c>
      <c r="H15" s="47">
        <v>653.20000000000005</v>
      </c>
      <c r="I15" s="47">
        <f t="shared" si="1"/>
        <v>11.200000000000045</v>
      </c>
      <c r="J15" s="47">
        <f t="shared" si="2"/>
        <v>101.74454828660437</v>
      </c>
      <c r="K15" s="55">
        <f t="shared" si="3"/>
        <v>88.599999999999909</v>
      </c>
    </row>
    <row r="16" spans="1:11" ht="34.15" customHeight="1" x14ac:dyDescent="0.25">
      <c r="A16" s="27" t="s">
        <v>170</v>
      </c>
      <c r="B16" s="16" t="s">
        <v>113</v>
      </c>
      <c r="C16" s="22">
        <f>C18+C19</f>
        <v>2090.9</v>
      </c>
      <c r="D16" s="22">
        <f>D18+D19</f>
        <v>1970.1999999999998</v>
      </c>
      <c r="E16" s="12">
        <f t="shared" ref="E16" si="6">E18+E19</f>
        <v>120.70000000000016</v>
      </c>
      <c r="F16" s="12">
        <f t="shared" si="5"/>
        <v>94.227366205940001</v>
      </c>
      <c r="G16" s="47">
        <v>2002</v>
      </c>
      <c r="H16" s="47">
        <v>1894.4</v>
      </c>
      <c r="I16" s="47">
        <f t="shared" si="1"/>
        <v>-107.59999999999991</v>
      </c>
      <c r="J16" s="47">
        <f t="shared" si="2"/>
        <v>94.625374625374619</v>
      </c>
      <c r="K16" s="55">
        <f t="shared" si="3"/>
        <v>75.799999999999727</v>
      </c>
    </row>
    <row r="17" spans="1:11" x14ac:dyDescent="0.25">
      <c r="A17" s="27"/>
      <c r="B17" s="30" t="s">
        <v>6</v>
      </c>
      <c r="C17" s="32"/>
      <c r="D17" s="32"/>
      <c r="E17" s="31"/>
      <c r="F17" s="31"/>
      <c r="G17" s="48"/>
      <c r="H17" s="48"/>
      <c r="I17" s="47"/>
      <c r="J17" s="47"/>
      <c r="K17" s="4"/>
    </row>
    <row r="18" spans="1:11" ht="113.45" customHeight="1" x14ac:dyDescent="0.25">
      <c r="A18" s="27" t="s">
        <v>171</v>
      </c>
      <c r="B18" s="34" t="s">
        <v>111</v>
      </c>
      <c r="C18" s="32">
        <v>1765.9</v>
      </c>
      <c r="D18" s="32">
        <v>1650.8</v>
      </c>
      <c r="E18" s="31">
        <f t="shared" si="0"/>
        <v>115.10000000000014</v>
      </c>
      <c r="F18" s="31">
        <f t="shared" si="5"/>
        <v>93.482077127810172</v>
      </c>
      <c r="G18" s="48">
        <v>1697.5</v>
      </c>
      <c r="H18" s="48">
        <v>1590.9</v>
      </c>
      <c r="I18" s="52">
        <f t="shared" si="1"/>
        <v>-106.59999999999991</v>
      </c>
      <c r="J18" s="52">
        <f t="shared" si="2"/>
        <v>93.720176730486017</v>
      </c>
      <c r="K18" s="53">
        <f t="shared" si="3"/>
        <v>59.899999999999864</v>
      </c>
    </row>
    <row r="19" spans="1:11" ht="123.6" customHeight="1" x14ac:dyDescent="0.25">
      <c r="A19" s="27" t="s">
        <v>172</v>
      </c>
      <c r="B19" s="34" t="s">
        <v>112</v>
      </c>
      <c r="C19" s="32">
        <v>325</v>
      </c>
      <c r="D19" s="32">
        <v>319.39999999999998</v>
      </c>
      <c r="E19" s="31">
        <f t="shared" si="0"/>
        <v>5.6000000000000227</v>
      </c>
      <c r="F19" s="31">
        <f t="shared" si="5"/>
        <v>98.276923076923069</v>
      </c>
      <c r="G19" s="48">
        <v>304.5</v>
      </c>
      <c r="H19" s="48">
        <v>303.5</v>
      </c>
      <c r="I19" s="52">
        <f t="shared" si="1"/>
        <v>-1</v>
      </c>
      <c r="J19" s="52">
        <f t="shared" si="2"/>
        <v>99.671592775041049</v>
      </c>
      <c r="K19" s="53">
        <f t="shared" si="3"/>
        <v>15.899999999999977</v>
      </c>
    </row>
    <row r="20" spans="1:11" ht="25.5" x14ac:dyDescent="0.25">
      <c r="A20" s="27" t="s">
        <v>173</v>
      </c>
      <c r="B20" s="16" t="s">
        <v>114</v>
      </c>
      <c r="C20" s="24">
        <f>C22+C23</f>
        <v>1667</v>
      </c>
      <c r="D20" s="24">
        <f>D22+D23</f>
        <v>1665.4</v>
      </c>
      <c r="E20" s="35">
        <f t="shared" ref="E20" si="7">E22+E23</f>
        <v>1.5999999999999091</v>
      </c>
      <c r="F20" s="12">
        <f>D20*100/C20</f>
        <v>99.904019196160775</v>
      </c>
      <c r="G20" s="47">
        <v>1328.8</v>
      </c>
      <c r="H20" s="47">
        <v>1331.5</v>
      </c>
      <c r="I20" s="47">
        <f t="shared" si="1"/>
        <v>2.7000000000000455</v>
      </c>
      <c r="J20" s="47">
        <f t="shared" si="2"/>
        <v>100.20319084888622</v>
      </c>
      <c r="K20" s="54">
        <f t="shared" si="3"/>
        <v>333.90000000000009</v>
      </c>
    </row>
    <row r="21" spans="1:11" ht="10.9" customHeight="1" x14ac:dyDescent="0.25">
      <c r="A21" s="29"/>
      <c r="B21" s="30" t="s">
        <v>6</v>
      </c>
      <c r="C21" s="41"/>
      <c r="D21" s="32"/>
      <c r="E21" s="31"/>
      <c r="F21" s="31"/>
      <c r="G21" s="48"/>
      <c r="H21" s="48"/>
      <c r="I21" s="52"/>
      <c r="J21" s="52"/>
      <c r="K21" s="53"/>
    </row>
    <row r="22" spans="1:11" ht="138.6" customHeight="1" x14ac:dyDescent="0.25">
      <c r="A22" s="27" t="s">
        <v>174</v>
      </c>
      <c r="B22" s="33" t="s">
        <v>115</v>
      </c>
      <c r="C22" s="41">
        <v>1435</v>
      </c>
      <c r="D22" s="32">
        <v>1433.4</v>
      </c>
      <c r="E22" s="31">
        <f t="shared" ref="E22:E23" si="8">C22-D22</f>
        <v>1.5999999999999091</v>
      </c>
      <c r="F22" s="31">
        <f t="shared" ref="F22:F23" si="9">D22*100/C22</f>
        <v>99.888501742160273</v>
      </c>
      <c r="G22" s="48">
        <v>1132</v>
      </c>
      <c r="H22" s="48">
        <v>1131.5</v>
      </c>
      <c r="I22" s="52">
        <f t="shared" si="1"/>
        <v>-0.5</v>
      </c>
      <c r="J22" s="52">
        <f t="shared" si="2"/>
        <v>99.955830388692576</v>
      </c>
      <c r="K22" s="53">
        <f t="shared" si="3"/>
        <v>301.90000000000009</v>
      </c>
    </row>
    <row r="23" spans="1:11" ht="163.15" customHeight="1" x14ac:dyDescent="0.25">
      <c r="A23" s="27" t="s">
        <v>175</v>
      </c>
      <c r="B23" s="33" t="s">
        <v>116</v>
      </c>
      <c r="C23" s="41">
        <v>232</v>
      </c>
      <c r="D23" s="32">
        <v>232</v>
      </c>
      <c r="E23" s="31">
        <f t="shared" si="8"/>
        <v>0</v>
      </c>
      <c r="F23" s="31">
        <f t="shared" si="9"/>
        <v>100</v>
      </c>
      <c r="G23" s="48">
        <v>196.8</v>
      </c>
      <c r="H23" s="48">
        <v>200</v>
      </c>
      <c r="I23" s="52">
        <f t="shared" si="1"/>
        <v>3.1999999999999886</v>
      </c>
      <c r="J23" s="52">
        <f t="shared" si="2"/>
        <v>101.62601626016259</v>
      </c>
      <c r="K23" s="53">
        <f t="shared" si="3"/>
        <v>32</v>
      </c>
    </row>
    <row r="24" spans="1:11" ht="25.5" x14ac:dyDescent="0.25">
      <c r="A24" s="26"/>
      <c r="B24" s="16" t="s">
        <v>24</v>
      </c>
      <c r="C24" s="22">
        <f>C25+C32+C33+C38+C43+C44+C45</f>
        <v>102234.2</v>
      </c>
      <c r="D24" s="22">
        <f>D32+D33+D38+D43+D44+D45+D25</f>
        <v>94647.299999999988</v>
      </c>
      <c r="E24" s="12">
        <f>E25+E32+E33+E38+E43+E44+E45</f>
        <v>7586.9000000000042</v>
      </c>
      <c r="F24" s="12">
        <f t="shared" si="5"/>
        <v>92.578902167767723</v>
      </c>
      <c r="G24" s="47">
        <v>125143.3</v>
      </c>
      <c r="H24" s="47">
        <v>108925.9</v>
      </c>
      <c r="I24" s="47">
        <f t="shared" si="1"/>
        <v>-16217.400000000009</v>
      </c>
      <c r="J24" s="47">
        <f t="shared" si="2"/>
        <v>87.040936270659301</v>
      </c>
      <c r="K24" s="54">
        <f t="shared" si="3"/>
        <v>-14278.600000000006</v>
      </c>
    </row>
    <row r="25" spans="1:11" ht="81.599999999999994" customHeight="1" x14ac:dyDescent="0.25">
      <c r="A25" s="27" t="s">
        <v>176</v>
      </c>
      <c r="B25" s="16" t="s">
        <v>23</v>
      </c>
      <c r="C25" s="24">
        <f>C27+C28+C29+C30+C31</f>
        <v>64588.2</v>
      </c>
      <c r="D25" s="24">
        <f>D27+D28+D29+D30+D31</f>
        <v>56840.999999999993</v>
      </c>
      <c r="E25" s="12">
        <f t="shared" si="0"/>
        <v>7747.2000000000044</v>
      </c>
      <c r="F25" s="12">
        <f>D25*100/C25</f>
        <v>88.005239347125311</v>
      </c>
      <c r="G25" s="47">
        <v>72932.800000000003</v>
      </c>
      <c r="H25" s="47">
        <v>58305.5</v>
      </c>
      <c r="I25" s="47">
        <f t="shared" si="1"/>
        <v>-14627.300000000003</v>
      </c>
      <c r="J25" s="47">
        <f t="shared" si="2"/>
        <v>79.944140359344487</v>
      </c>
      <c r="K25" s="54">
        <f t="shared" si="3"/>
        <v>-1464.5000000000073</v>
      </c>
    </row>
    <row r="26" spans="1:11" x14ac:dyDescent="0.25">
      <c r="A26" s="29"/>
      <c r="B26" s="30" t="s">
        <v>6</v>
      </c>
      <c r="C26" s="41"/>
      <c r="D26" s="41"/>
      <c r="E26" s="31"/>
      <c r="F26" s="31"/>
      <c r="G26" s="48"/>
      <c r="H26" s="48"/>
      <c r="I26" s="52"/>
      <c r="J26" s="52"/>
      <c r="K26" s="53"/>
    </row>
    <row r="27" spans="1:11" ht="159.6" customHeight="1" x14ac:dyDescent="0.25">
      <c r="A27" s="26" t="s">
        <v>192</v>
      </c>
      <c r="B27" s="33" t="s">
        <v>108</v>
      </c>
      <c r="C27" s="41">
        <v>33252</v>
      </c>
      <c r="D27" s="32">
        <v>29449.1</v>
      </c>
      <c r="E27" s="31">
        <f t="shared" ref="E27:E33" si="10">C27-D27</f>
        <v>3802.9000000000015</v>
      </c>
      <c r="F27" s="31">
        <f>D27*100/C27</f>
        <v>88.563394683026587</v>
      </c>
      <c r="G27" s="48">
        <v>37257.1</v>
      </c>
      <c r="H27" s="48">
        <v>34242.199999999997</v>
      </c>
      <c r="I27" s="52">
        <f t="shared" si="1"/>
        <v>-3014.9000000000015</v>
      </c>
      <c r="J27" s="52">
        <f t="shared" si="2"/>
        <v>91.907851120994394</v>
      </c>
      <c r="K27" s="53">
        <f t="shared" si="3"/>
        <v>-4793.0999999999985</v>
      </c>
    </row>
    <row r="28" spans="1:11" ht="139.15" customHeight="1" x14ac:dyDescent="0.25">
      <c r="A28" s="26" t="s">
        <v>181</v>
      </c>
      <c r="B28" s="33" t="s">
        <v>109</v>
      </c>
      <c r="C28" s="41">
        <v>5430</v>
      </c>
      <c r="D28" s="32">
        <v>862.3</v>
      </c>
      <c r="E28" s="31">
        <f t="shared" si="10"/>
        <v>4567.7</v>
      </c>
      <c r="F28" s="31">
        <f t="shared" ref="F28:F29" si="11">D28*100/C28</f>
        <v>15.880294659300183</v>
      </c>
      <c r="G28" s="48">
        <v>9619.1</v>
      </c>
      <c r="H28" s="48">
        <v>2722.8</v>
      </c>
      <c r="I28" s="52">
        <f t="shared" si="1"/>
        <v>-6896.3</v>
      </c>
      <c r="J28" s="52">
        <f t="shared" si="2"/>
        <v>28.306182491085448</v>
      </c>
      <c r="K28" s="53">
        <f t="shared" si="3"/>
        <v>-1860.5000000000002</v>
      </c>
    </row>
    <row r="29" spans="1:11" ht="123.6" customHeight="1" x14ac:dyDescent="0.25">
      <c r="A29" s="26" t="s">
        <v>182</v>
      </c>
      <c r="B29" s="34" t="s">
        <v>117</v>
      </c>
      <c r="C29" s="41">
        <v>25505</v>
      </c>
      <c r="D29" s="32">
        <v>26106.5</v>
      </c>
      <c r="E29" s="31">
        <f t="shared" si="10"/>
        <v>-601.5</v>
      </c>
      <c r="F29" s="31">
        <f t="shared" si="11"/>
        <v>102.35836110566555</v>
      </c>
      <c r="G29" s="48">
        <v>25948.1</v>
      </c>
      <c r="H29" s="48">
        <v>21232</v>
      </c>
      <c r="I29" s="52">
        <f t="shared" si="1"/>
        <v>-4716.0999999999985</v>
      </c>
      <c r="J29" s="52">
        <f t="shared" si="2"/>
        <v>81.824873497481519</v>
      </c>
      <c r="K29" s="53">
        <f t="shared" si="3"/>
        <v>4874.5</v>
      </c>
    </row>
    <row r="30" spans="1:11" ht="106.9" customHeight="1" x14ac:dyDescent="0.25">
      <c r="A30" s="29" t="s">
        <v>183</v>
      </c>
      <c r="B30" s="30" t="s">
        <v>118</v>
      </c>
      <c r="C30" s="41">
        <v>20.2</v>
      </c>
      <c r="D30" s="32">
        <v>20.2</v>
      </c>
      <c r="E30" s="31">
        <f>C30-D30</f>
        <v>0</v>
      </c>
      <c r="F30" s="31">
        <f>D30*100/C30</f>
        <v>100</v>
      </c>
      <c r="G30" s="48">
        <v>108.5</v>
      </c>
      <c r="H30" s="48">
        <v>108.5</v>
      </c>
      <c r="I30" s="52">
        <f t="shared" si="1"/>
        <v>0</v>
      </c>
      <c r="J30" s="52">
        <f t="shared" si="2"/>
        <v>100</v>
      </c>
      <c r="K30" s="53">
        <f t="shared" si="3"/>
        <v>-88.3</v>
      </c>
    </row>
    <row r="31" spans="1:11" ht="57" customHeight="1" x14ac:dyDescent="0.25">
      <c r="A31" s="29" t="s">
        <v>184</v>
      </c>
      <c r="B31" s="30" t="s">
        <v>148</v>
      </c>
      <c r="C31" s="41">
        <v>381</v>
      </c>
      <c r="D31" s="32">
        <v>402.9</v>
      </c>
      <c r="E31" s="31">
        <f>C31-D31</f>
        <v>-21.899999999999977</v>
      </c>
      <c r="F31" s="31">
        <v>0</v>
      </c>
      <c r="G31" s="48">
        <v>0</v>
      </c>
      <c r="H31" s="48">
        <v>0</v>
      </c>
      <c r="I31" s="52">
        <f t="shared" si="1"/>
        <v>0</v>
      </c>
      <c r="J31" s="52" t="e">
        <f t="shared" si="2"/>
        <v>#DIV/0!</v>
      </c>
      <c r="K31" s="53">
        <f t="shared" si="3"/>
        <v>402.9</v>
      </c>
    </row>
    <row r="32" spans="1:11" ht="53.45" customHeight="1" x14ac:dyDescent="0.25">
      <c r="A32" s="27" t="s">
        <v>177</v>
      </c>
      <c r="B32" s="16" t="s">
        <v>22</v>
      </c>
      <c r="C32" s="24">
        <v>-6445.3</v>
      </c>
      <c r="D32" s="22">
        <v>-6294.8</v>
      </c>
      <c r="E32" s="12">
        <f t="shared" si="10"/>
        <v>-150.5</v>
      </c>
      <c r="F32" s="12">
        <f>D32*100/C32</f>
        <v>97.664965168417297</v>
      </c>
      <c r="G32" s="47">
        <v>18982</v>
      </c>
      <c r="H32" s="47">
        <v>17626.8</v>
      </c>
      <c r="I32" s="47">
        <f t="shared" si="1"/>
        <v>-1355.2000000000007</v>
      </c>
      <c r="J32" s="47">
        <f t="shared" si="2"/>
        <v>92.86060478347909</v>
      </c>
      <c r="K32" s="54">
        <f t="shared" si="3"/>
        <v>-23921.599999999999</v>
      </c>
    </row>
    <row r="33" spans="1:11" ht="89.45" customHeight="1" x14ac:dyDescent="0.25">
      <c r="A33" s="27" t="s">
        <v>178</v>
      </c>
      <c r="B33" s="16" t="s">
        <v>36</v>
      </c>
      <c r="C33" s="24">
        <f>C35+C36+C37</f>
        <v>6671.2000000000007</v>
      </c>
      <c r="D33" s="24">
        <f>D35+D36+D37</f>
        <v>6804.1</v>
      </c>
      <c r="E33" s="12">
        <f t="shared" si="10"/>
        <v>-132.89999999999964</v>
      </c>
      <c r="F33" s="12">
        <f>D33*100/C33</f>
        <v>101.992145341168</v>
      </c>
      <c r="G33" s="47">
        <v>5342</v>
      </c>
      <c r="H33" s="47">
        <v>5375.4</v>
      </c>
      <c r="I33" s="47">
        <f t="shared" si="1"/>
        <v>33.399999999999636</v>
      </c>
      <c r="J33" s="47">
        <f t="shared" si="2"/>
        <v>100.62523399475852</v>
      </c>
      <c r="K33" s="54">
        <f t="shared" si="3"/>
        <v>1428.7000000000007</v>
      </c>
    </row>
    <row r="34" spans="1:11" ht="18" customHeight="1" x14ac:dyDescent="0.25">
      <c r="A34" s="26"/>
      <c r="B34" s="13" t="s">
        <v>6</v>
      </c>
      <c r="C34" s="23"/>
      <c r="D34" s="23"/>
      <c r="E34" s="15"/>
      <c r="F34" s="15"/>
      <c r="G34" s="48"/>
      <c r="H34" s="48"/>
      <c r="I34" s="52"/>
      <c r="J34" s="52"/>
      <c r="K34" s="53"/>
    </row>
    <row r="35" spans="1:11" ht="62.45" customHeight="1" x14ac:dyDescent="0.25">
      <c r="A35" s="29" t="s">
        <v>142</v>
      </c>
      <c r="B35" s="34" t="s">
        <v>141</v>
      </c>
      <c r="C35" s="41">
        <v>5150.1000000000004</v>
      </c>
      <c r="D35" s="32">
        <v>5283</v>
      </c>
      <c r="E35" s="31">
        <f>C35-D35</f>
        <v>-132.89999999999964</v>
      </c>
      <c r="F35" s="31">
        <f>D35*100/C35</f>
        <v>102.58053241684627</v>
      </c>
      <c r="G35" s="48">
        <v>5238.3999999999996</v>
      </c>
      <c r="H35" s="48">
        <v>5271.8</v>
      </c>
      <c r="I35" s="52">
        <f t="shared" si="1"/>
        <v>33.400000000000546</v>
      </c>
      <c r="J35" s="52">
        <f t="shared" si="2"/>
        <v>100.63759926695175</v>
      </c>
      <c r="K35" s="53">
        <f t="shared" si="3"/>
        <v>11.199999999999818</v>
      </c>
    </row>
    <row r="36" spans="1:11" ht="68.45" customHeight="1" x14ac:dyDescent="0.25">
      <c r="A36" s="29" t="s">
        <v>193</v>
      </c>
      <c r="B36" s="34" t="s">
        <v>194</v>
      </c>
      <c r="C36" s="41">
        <v>107.8</v>
      </c>
      <c r="D36" s="32">
        <v>107.8</v>
      </c>
      <c r="E36" s="31">
        <f>C36-D36</f>
        <v>0</v>
      </c>
      <c r="F36" s="31">
        <f>D36*100/C36</f>
        <v>100</v>
      </c>
      <c r="G36" s="48">
        <v>46.3</v>
      </c>
      <c r="H36" s="48">
        <v>46.3</v>
      </c>
      <c r="I36" s="52">
        <f t="shared" si="1"/>
        <v>0</v>
      </c>
      <c r="J36" s="52">
        <f t="shared" si="2"/>
        <v>100</v>
      </c>
      <c r="K36" s="53">
        <f t="shared" si="3"/>
        <v>61.5</v>
      </c>
    </row>
    <row r="37" spans="1:11" ht="42.6" customHeight="1" x14ac:dyDescent="0.25">
      <c r="A37" s="29" t="s">
        <v>143</v>
      </c>
      <c r="B37" s="34" t="s">
        <v>119</v>
      </c>
      <c r="C37" s="41">
        <v>1413.3</v>
      </c>
      <c r="D37" s="32">
        <v>1413.3</v>
      </c>
      <c r="E37" s="31">
        <f>C37-D37</f>
        <v>0</v>
      </c>
      <c r="F37" s="31">
        <f>D37*100/C37</f>
        <v>100</v>
      </c>
      <c r="G37" s="48">
        <v>57.3</v>
      </c>
      <c r="H37" s="48">
        <v>57.3</v>
      </c>
      <c r="I37" s="52">
        <f t="shared" si="1"/>
        <v>0</v>
      </c>
      <c r="J37" s="52">
        <f t="shared" si="2"/>
        <v>100</v>
      </c>
      <c r="K37" s="53">
        <f t="shared" si="3"/>
        <v>1356</v>
      </c>
    </row>
    <row r="38" spans="1:11" ht="68.45" customHeight="1" x14ac:dyDescent="0.25">
      <c r="A38" s="27" t="s">
        <v>180</v>
      </c>
      <c r="B38" s="16" t="s">
        <v>21</v>
      </c>
      <c r="C38" s="22">
        <f>C42+C40+C41</f>
        <v>32775</v>
      </c>
      <c r="D38" s="22">
        <f>D42+D40+D41</f>
        <v>32806.300000000003</v>
      </c>
      <c r="E38" s="12">
        <f>E42+E40</f>
        <v>-31.300000000001432</v>
      </c>
      <c r="F38" s="12">
        <f>D38*100/C38</f>
        <v>100.09549961861175</v>
      </c>
      <c r="G38" s="47">
        <v>17310.599999999999</v>
      </c>
      <c r="H38" s="47">
        <v>16949.3</v>
      </c>
      <c r="I38" s="47">
        <f t="shared" si="1"/>
        <v>-361.29999999999927</v>
      </c>
      <c r="J38" s="47">
        <f t="shared" si="2"/>
        <v>97.912839531847538</v>
      </c>
      <c r="K38" s="54">
        <f t="shared" si="3"/>
        <v>15857.000000000004</v>
      </c>
    </row>
    <row r="39" spans="1:11" x14ac:dyDescent="0.25">
      <c r="A39" s="26"/>
      <c r="B39" s="13" t="s">
        <v>6</v>
      </c>
      <c r="C39" s="14"/>
      <c r="D39" s="14"/>
      <c r="E39" s="15"/>
      <c r="F39" s="15"/>
      <c r="G39" s="48"/>
      <c r="H39" s="48"/>
      <c r="I39" s="52"/>
      <c r="J39" s="52"/>
      <c r="K39" s="53"/>
    </row>
    <row r="40" spans="1:11" ht="63" customHeight="1" x14ac:dyDescent="0.25">
      <c r="A40" s="26" t="s">
        <v>144</v>
      </c>
      <c r="B40" s="17" t="s">
        <v>120</v>
      </c>
      <c r="C40" s="14">
        <v>32500</v>
      </c>
      <c r="D40" s="14">
        <v>32523.4</v>
      </c>
      <c r="E40" s="15">
        <f>C40-D40</f>
        <v>-23.400000000001455</v>
      </c>
      <c r="F40" s="15">
        <f>D40/C40*100</f>
        <v>100.072</v>
      </c>
      <c r="G40" s="48">
        <v>16358.3</v>
      </c>
      <c r="H40" s="48">
        <v>16130.3</v>
      </c>
      <c r="I40" s="52">
        <f t="shared" si="1"/>
        <v>-228</v>
      </c>
      <c r="J40" s="52">
        <f t="shared" si="2"/>
        <v>98.606212136957993</v>
      </c>
      <c r="K40" s="53">
        <f t="shared" si="3"/>
        <v>16393.100000000002</v>
      </c>
    </row>
    <row r="41" spans="1:11" ht="75" customHeight="1" x14ac:dyDescent="0.25">
      <c r="A41" s="26" t="s">
        <v>146</v>
      </c>
      <c r="B41" s="17" t="s">
        <v>147</v>
      </c>
      <c r="C41" s="14">
        <v>0</v>
      </c>
      <c r="D41" s="14">
        <v>0</v>
      </c>
      <c r="E41" s="15">
        <f>C41-D41</f>
        <v>0</v>
      </c>
      <c r="F41" s="15">
        <v>0</v>
      </c>
      <c r="G41" s="48">
        <v>0</v>
      </c>
      <c r="H41" s="48">
        <v>0</v>
      </c>
      <c r="I41" s="52">
        <f t="shared" si="1"/>
        <v>0</v>
      </c>
      <c r="J41" s="52">
        <v>0</v>
      </c>
      <c r="K41" s="53">
        <f t="shared" si="3"/>
        <v>0</v>
      </c>
    </row>
    <row r="42" spans="1:11" ht="81" customHeight="1" x14ac:dyDescent="0.25">
      <c r="A42" s="26" t="s">
        <v>145</v>
      </c>
      <c r="B42" s="18" t="s">
        <v>121</v>
      </c>
      <c r="C42" s="14">
        <v>275</v>
      </c>
      <c r="D42" s="14">
        <v>282.89999999999998</v>
      </c>
      <c r="E42" s="15">
        <f t="shared" ref="E42:E45" si="12">C42-D42</f>
        <v>-7.8999999999999773</v>
      </c>
      <c r="F42" s="15">
        <f>D42*100/C42</f>
        <v>102.87272727272726</v>
      </c>
      <c r="G42" s="48">
        <v>952.2</v>
      </c>
      <c r="H42" s="48">
        <v>819.1</v>
      </c>
      <c r="I42" s="52">
        <f t="shared" si="1"/>
        <v>-133.10000000000002</v>
      </c>
      <c r="J42" s="52">
        <f t="shared" si="2"/>
        <v>86.021844150388574</v>
      </c>
      <c r="K42" s="53">
        <f t="shared" si="3"/>
        <v>-536.20000000000005</v>
      </c>
    </row>
    <row r="43" spans="1:11" ht="43.9" customHeight="1" x14ac:dyDescent="0.25">
      <c r="A43" s="27" t="s">
        <v>179</v>
      </c>
      <c r="B43" s="36" t="s">
        <v>20</v>
      </c>
      <c r="C43" s="22">
        <v>42.3</v>
      </c>
      <c r="D43" s="22">
        <v>43.7</v>
      </c>
      <c r="E43" s="12">
        <f t="shared" si="12"/>
        <v>-1.4000000000000057</v>
      </c>
      <c r="F43" s="12">
        <f>D43*100/C43</f>
        <v>103.3096926713948</v>
      </c>
      <c r="G43" s="47">
        <v>54.6</v>
      </c>
      <c r="H43" s="47">
        <v>61.7</v>
      </c>
      <c r="I43" s="47">
        <f t="shared" si="1"/>
        <v>7.1000000000000014</v>
      </c>
      <c r="J43" s="47">
        <f t="shared" si="2"/>
        <v>113.00366300366301</v>
      </c>
      <c r="K43" s="54">
        <f t="shared" si="3"/>
        <v>-18</v>
      </c>
    </row>
    <row r="44" spans="1:11" ht="39.6" customHeight="1" x14ac:dyDescent="0.25">
      <c r="A44" s="27" t="s">
        <v>185</v>
      </c>
      <c r="B44" s="16" t="s">
        <v>19</v>
      </c>
      <c r="C44" s="22">
        <v>4575.8</v>
      </c>
      <c r="D44" s="22">
        <v>4431.7</v>
      </c>
      <c r="E44" s="12">
        <f t="shared" si="12"/>
        <v>144.10000000000036</v>
      </c>
      <c r="F44" s="12">
        <f>D44*100/C44</f>
        <v>96.85082389964596</v>
      </c>
      <c r="G44" s="47">
        <v>8184.8</v>
      </c>
      <c r="H44" s="47">
        <v>8258.5</v>
      </c>
      <c r="I44" s="47">
        <f t="shared" si="1"/>
        <v>73.699999999999818</v>
      </c>
      <c r="J44" s="47">
        <f t="shared" si="2"/>
        <v>100.90044961391848</v>
      </c>
      <c r="K44" s="54">
        <f t="shared" si="3"/>
        <v>-3826.8</v>
      </c>
    </row>
    <row r="45" spans="1:11" ht="34.15" customHeight="1" x14ac:dyDescent="0.25">
      <c r="A45" s="27" t="s">
        <v>186</v>
      </c>
      <c r="B45" s="16" t="s">
        <v>18</v>
      </c>
      <c r="C45" s="24">
        <v>27</v>
      </c>
      <c r="D45" s="22">
        <v>15.3</v>
      </c>
      <c r="E45" s="12">
        <f t="shared" si="12"/>
        <v>11.7</v>
      </c>
      <c r="F45" s="12">
        <f>D45*100/C45</f>
        <v>56.666666666666664</v>
      </c>
      <c r="G45" s="47">
        <v>2336.5</v>
      </c>
      <c r="H45" s="47">
        <v>2348.6999999999998</v>
      </c>
      <c r="I45" s="47">
        <f t="shared" si="1"/>
        <v>12.199999999999818</v>
      </c>
      <c r="J45" s="47">
        <f t="shared" si="2"/>
        <v>100.52214851273271</v>
      </c>
      <c r="K45" s="54">
        <f t="shared" si="3"/>
        <v>-2333.3999999999996</v>
      </c>
    </row>
    <row r="46" spans="1:11" x14ac:dyDescent="0.25">
      <c r="A46" s="27" t="s">
        <v>126</v>
      </c>
      <c r="B46" s="19" t="s">
        <v>17</v>
      </c>
      <c r="C46" s="22">
        <f>C48+C49+C50+C54+C53+C51+C52</f>
        <v>861064.9</v>
      </c>
      <c r="D46" s="22">
        <f>D48+D49+D50+D54+D53+D51+D52</f>
        <v>828183.72900000005</v>
      </c>
      <c r="E46" s="22">
        <f t="shared" ref="E46" si="13">E48+E49+E50+E54+E53</f>
        <v>32881.171000000009</v>
      </c>
      <c r="F46" s="12">
        <f t="shared" ref="F46" si="14">D46*100/C46</f>
        <v>96.181336505529373</v>
      </c>
      <c r="G46" s="47">
        <v>709485.4</v>
      </c>
      <c r="H46" s="47">
        <v>697110</v>
      </c>
      <c r="I46" s="47">
        <f t="shared" si="1"/>
        <v>-12375.400000000023</v>
      </c>
      <c r="J46" s="47">
        <f t="shared" si="2"/>
        <v>98.255721682222074</v>
      </c>
      <c r="K46" s="54">
        <f t="shared" si="3"/>
        <v>131073.72900000005</v>
      </c>
    </row>
    <row r="47" spans="1:11" x14ac:dyDescent="0.25">
      <c r="A47" s="26"/>
      <c r="B47" s="13" t="s">
        <v>6</v>
      </c>
      <c r="C47" s="22"/>
      <c r="D47" s="22"/>
      <c r="E47" s="15"/>
      <c r="F47" s="15"/>
      <c r="G47" s="48"/>
      <c r="H47" s="48"/>
      <c r="I47" s="52"/>
      <c r="J47" s="52"/>
      <c r="K47" s="53"/>
    </row>
    <row r="48" spans="1:11" ht="52.9" customHeight="1" x14ac:dyDescent="0.25">
      <c r="A48" s="26" t="s">
        <v>131</v>
      </c>
      <c r="B48" s="17" t="s">
        <v>122</v>
      </c>
      <c r="C48" s="14">
        <v>450702.1</v>
      </c>
      <c r="D48" s="14">
        <v>430270.3</v>
      </c>
      <c r="E48" s="15">
        <f t="shared" ref="E48:E54" si="15">C48-D48</f>
        <v>20431.799999999988</v>
      </c>
      <c r="F48" s="15">
        <f>D48*100/C48</f>
        <v>95.466672997529855</v>
      </c>
      <c r="G48" s="48">
        <v>326286.3</v>
      </c>
      <c r="H48" s="48">
        <v>325276</v>
      </c>
      <c r="I48" s="52">
        <f t="shared" si="1"/>
        <v>-1010.2999999999884</v>
      </c>
      <c r="J48" s="52">
        <f t="shared" si="2"/>
        <v>99.6903639533747</v>
      </c>
      <c r="K48" s="53">
        <f t="shared" si="3"/>
        <v>104994.29999999999</v>
      </c>
    </row>
    <row r="49" spans="1:11" ht="54.6" customHeight="1" x14ac:dyDescent="0.25">
      <c r="A49" s="26" t="s">
        <v>132</v>
      </c>
      <c r="B49" s="17" t="s">
        <v>123</v>
      </c>
      <c r="C49" s="14">
        <v>377552.9</v>
      </c>
      <c r="D49" s="14">
        <v>365103.5</v>
      </c>
      <c r="E49" s="15">
        <f t="shared" si="15"/>
        <v>12449.400000000023</v>
      </c>
      <c r="F49" s="15">
        <f t="shared" ref="F49:F53" si="16">D49*100/C49</f>
        <v>96.70260776701754</v>
      </c>
      <c r="G49" s="48">
        <v>360904.7</v>
      </c>
      <c r="H49" s="48">
        <v>349540.3</v>
      </c>
      <c r="I49" s="52">
        <f t="shared" si="1"/>
        <v>-11364.400000000023</v>
      </c>
      <c r="J49" s="52">
        <f t="shared" si="2"/>
        <v>96.851135493663548</v>
      </c>
      <c r="K49" s="53">
        <f t="shared" si="3"/>
        <v>15563.200000000012</v>
      </c>
    </row>
    <row r="50" spans="1:11" ht="36" customHeight="1" x14ac:dyDescent="0.25">
      <c r="A50" s="26" t="s">
        <v>151</v>
      </c>
      <c r="B50" s="17" t="s">
        <v>152</v>
      </c>
      <c r="C50" s="14">
        <v>2924</v>
      </c>
      <c r="D50" s="14">
        <v>2924</v>
      </c>
      <c r="E50" s="15">
        <f t="shared" si="15"/>
        <v>0</v>
      </c>
      <c r="F50" s="15">
        <f t="shared" si="16"/>
        <v>100</v>
      </c>
      <c r="G50" s="48">
        <v>5916.1</v>
      </c>
      <c r="H50" s="48">
        <v>5915.4</v>
      </c>
      <c r="I50" s="52">
        <f t="shared" si="1"/>
        <v>-0.7000000000007276</v>
      </c>
      <c r="J50" s="52">
        <f t="shared" si="2"/>
        <v>99.988167880867451</v>
      </c>
      <c r="K50" s="53">
        <f t="shared" si="3"/>
        <v>-2991.3999999999996</v>
      </c>
    </row>
    <row r="51" spans="1:11" ht="55.9" customHeight="1" x14ac:dyDescent="0.25">
      <c r="A51" s="26" t="s">
        <v>187</v>
      </c>
      <c r="B51" s="17" t="s">
        <v>189</v>
      </c>
      <c r="C51" s="14">
        <v>20</v>
      </c>
      <c r="D51" s="14">
        <v>20</v>
      </c>
      <c r="E51" s="15">
        <f t="shared" si="15"/>
        <v>0</v>
      </c>
      <c r="F51" s="15">
        <f t="shared" si="16"/>
        <v>100</v>
      </c>
      <c r="G51" s="48">
        <v>200</v>
      </c>
      <c r="H51" s="48">
        <v>200</v>
      </c>
      <c r="I51" s="52">
        <f t="shared" si="1"/>
        <v>0</v>
      </c>
      <c r="J51" s="52">
        <f t="shared" si="2"/>
        <v>100</v>
      </c>
      <c r="K51" s="53">
        <f t="shared" si="3"/>
        <v>-180</v>
      </c>
    </row>
    <row r="52" spans="1:11" ht="46.9" customHeight="1" x14ac:dyDescent="0.25">
      <c r="A52" s="26" t="s">
        <v>188</v>
      </c>
      <c r="B52" s="17" t="s">
        <v>190</v>
      </c>
      <c r="C52" s="14">
        <v>30025</v>
      </c>
      <c r="D52" s="14">
        <v>30025</v>
      </c>
      <c r="E52" s="15">
        <f t="shared" si="15"/>
        <v>0</v>
      </c>
      <c r="F52" s="15">
        <f t="shared" si="16"/>
        <v>100</v>
      </c>
      <c r="G52" s="48">
        <v>0</v>
      </c>
      <c r="H52" s="48">
        <v>0</v>
      </c>
      <c r="I52" s="52">
        <f t="shared" si="1"/>
        <v>0</v>
      </c>
      <c r="J52" s="52">
        <v>0</v>
      </c>
      <c r="K52" s="53">
        <f t="shared" si="3"/>
        <v>30025</v>
      </c>
    </row>
    <row r="53" spans="1:11" ht="30" customHeight="1" x14ac:dyDescent="0.25">
      <c r="A53" s="26" t="s">
        <v>133</v>
      </c>
      <c r="B53" s="59" t="s">
        <v>134</v>
      </c>
      <c r="C53" s="14">
        <v>189.6</v>
      </c>
      <c r="D53" s="14">
        <v>189.6</v>
      </c>
      <c r="E53" s="15">
        <f t="shared" si="15"/>
        <v>0</v>
      </c>
      <c r="F53" s="15">
        <f t="shared" si="16"/>
        <v>100</v>
      </c>
      <c r="G53" s="48">
        <v>20054</v>
      </c>
      <c r="H53" s="48">
        <v>20054</v>
      </c>
      <c r="I53" s="52">
        <f t="shared" si="1"/>
        <v>0</v>
      </c>
      <c r="J53" s="52">
        <f t="shared" si="2"/>
        <v>100</v>
      </c>
      <c r="K53" s="53">
        <f t="shared" si="3"/>
        <v>-19864.400000000001</v>
      </c>
    </row>
    <row r="54" spans="1:11" ht="81" customHeight="1" x14ac:dyDescent="0.25">
      <c r="A54" s="56" t="s">
        <v>127</v>
      </c>
      <c r="B54" s="59" t="s">
        <v>124</v>
      </c>
      <c r="C54" s="32">
        <v>-348.7</v>
      </c>
      <c r="D54" s="32">
        <v>-348.67099999999999</v>
      </c>
      <c r="E54" s="31">
        <f t="shared" si="15"/>
        <v>-2.8999999999996362E-2</v>
      </c>
      <c r="F54" s="31">
        <v>0</v>
      </c>
      <c r="G54" s="57">
        <v>-3875.7</v>
      </c>
      <c r="H54" s="57">
        <v>-3875.7</v>
      </c>
      <c r="I54" s="57">
        <f t="shared" si="1"/>
        <v>0</v>
      </c>
      <c r="J54" s="57">
        <f t="shared" si="2"/>
        <v>100</v>
      </c>
      <c r="K54" s="58">
        <f>D54-H54</f>
        <v>3527.029</v>
      </c>
    </row>
  </sheetData>
  <mergeCells count="4">
    <mergeCell ref="A2:F3"/>
    <mergeCell ref="E4:F4"/>
    <mergeCell ref="B5:F5"/>
    <mergeCell ref="G5:J5"/>
  </mergeCells>
  <pageMargins left="0.51181102362204722" right="0.11811023622047245" top="0.15748031496062992" bottom="0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2019-10-15T02:55:31Z</dcterms:modified>
</cp:coreProperties>
</file>